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v212\Desktop\БОЧЧА\Рейтинг\"/>
    </mc:Choice>
  </mc:AlternateContent>
  <bookViews>
    <workbookView xWindow="-60" yWindow="-105" windowWidth="10230" windowHeight="8190" activeTab="6"/>
  </bookViews>
  <sheets>
    <sheet name="пояснение" sheetId="1" r:id="rId1"/>
    <sheet name="региональный" sheetId="3" r:id="rId2"/>
    <sheet name="ВС1" sheetId="4" r:id="rId3"/>
    <sheet name="ВС2" sheetId="6" r:id="rId4"/>
    <sheet name="ВС3" sheetId="7" r:id="rId5"/>
    <sheet name="ВС4" sheetId="8" r:id="rId6"/>
    <sheet name="ВС5" sheetId="12" r:id="rId7"/>
  </sheets>
  <definedNames>
    <definedName name="_xlnm._FilterDatabase" localSheetId="2" hidden="1">ВС1!$C$1:$C$60</definedName>
    <definedName name="_xlnm._FilterDatabase" localSheetId="3" hidden="1">ВС2!$C$1:$C$56</definedName>
  </definedNames>
  <calcPr calcId="152511"/>
</workbook>
</file>

<file path=xl/calcChain.xml><?xml version="1.0" encoding="utf-8"?>
<calcChain xmlns="http://schemas.openxmlformats.org/spreadsheetml/2006/main">
  <c r="F14" i="8" l="1"/>
  <c r="F22" i="7"/>
  <c r="F23" i="7"/>
  <c r="F25" i="7"/>
  <c r="F26" i="7"/>
  <c r="F27" i="7"/>
  <c r="F28" i="7"/>
  <c r="F29" i="7"/>
  <c r="F30" i="7"/>
  <c r="F31" i="7"/>
  <c r="F24" i="7"/>
  <c r="F21" i="7"/>
  <c r="F19" i="7"/>
  <c r="F18" i="7"/>
  <c r="F20" i="7"/>
  <c r="F16" i="7"/>
  <c r="F27" i="6"/>
  <c r="F18" i="6"/>
  <c r="F23" i="6"/>
  <c r="F15" i="6"/>
  <c r="F29" i="4"/>
  <c r="F35" i="4"/>
  <c r="F24" i="4"/>
  <c r="F19" i="4"/>
  <c r="F18" i="4"/>
  <c r="F15" i="4"/>
  <c r="F14" i="4"/>
  <c r="F13" i="4"/>
  <c r="F26" i="4"/>
  <c r="D46" i="3" l="1"/>
  <c r="D38" i="3"/>
  <c r="D36" i="3"/>
  <c r="D42" i="3"/>
  <c r="D37" i="3"/>
  <c r="D41" i="3"/>
  <c r="D44" i="3"/>
  <c r="D43" i="3"/>
  <c r="D40" i="3"/>
  <c r="D45" i="3"/>
  <c r="D39" i="3"/>
  <c r="D33" i="3"/>
  <c r="D24" i="3"/>
  <c r="D26" i="3"/>
  <c r="D28" i="3"/>
  <c r="D29" i="3"/>
  <c r="D25" i="3"/>
  <c r="D27" i="3"/>
  <c r="D30" i="3"/>
  <c r="D31" i="3"/>
  <c r="D32" i="3"/>
  <c r="D34" i="3"/>
  <c r="D23" i="3"/>
  <c r="D16" i="3"/>
  <c r="D17" i="3"/>
  <c r="D18" i="3"/>
  <c r="D20" i="3"/>
  <c r="D21" i="3"/>
  <c r="D12" i="3"/>
  <c r="D14" i="3"/>
  <c r="D9" i="3"/>
  <c r="D15" i="3"/>
  <c r="D13" i="3"/>
  <c r="D6" i="3"/>
  <c r="D7" i="3"/>
  <c r="D8" i="3"/>
  <c r="D11" i="3"/>
  <c r="D10" i="3"/>
  <c r="D19" i="3"/>
  <c r="F17" i="7" l="1"/>
  <c r="F7" i="7"/>
  <c r="F15" i="7"/>
  <c r="F14" i="7"/>
  <c r="F13" i="7"/>
  <c r="F12" i="7"/>
  <c r="F10" i="7"/>
  <c r="F9" i="7"/>
  <c r="F11" i="7"/>
  <c r="F8" i="7"/>
  <c r="F6" i="7"/>
  <c r="F7" i="8"/>
  <c r="F15" i="8"/>
  <c r="F24" i="8"/>
  <c r="F9" i="8"/>
  <c r="F22" i="8"/>
  <c r="F27" i="8"/>
  <c r="F31" i="8"/>
  <c r="F35" i="8"/>
  <c r="F34" i="8"/>
  <c r="F19" i="8"/>
  <c r="F28" i="8"/>
  <c r="F37" i="8"/>
  <c r="F33" i="8"/>
  <c r="F42" i="8"/>
  <c r="F32" i="8"/>
  <c r="F36" i="8"/>
  <c r="F26" i="8"/>
  <c r="F29" i="8"/>
  <c r="F30" i="8"/>
  <c r="F20" i="8"/>
  <c r="F21" i="8"/>
  <c r="F25" i="8"/>
  <c r="F10" i="8"/>
  <c r="F8" i="8"/>
  <c r="F16" i="8"/>
  <c r="F17" i="8"/>
  <c r="F23" i="8"/>
  <c r="F40" i="8"/>
  <c r="F38" i="8"/>
  <c r="F41" i="8"/>
  <c r="F39" i="8"/>
  <c r="F13" i="8"/>
  <c r="F12" i="8"/>
  <c r="F11" i="8"/>
  <c r="F18" i="8"/>
  <c r="F6" i="8"/>
  <c r="F12" i="12"/>
  <c r="F9" i="12"/>
  <c r="F19" i="12"/>
  <c r="F13" i="12"/>
  <c r="F29" i="12"/>
  <c r="F10" i="12"/>
  <c r="F14" i="12"/>
  <c r="F20" i="12"/>
  <c r="F25" i="12"/>
  <c r="F27" i="12"/>
  <c r="F23" i="12"/>
  <c r="F16" i="12"/>
  <c r="F7" i="12"/>
  <c r="F18" i="12"/>
  <c r="F24" i="12"/>
  <c r="F21" i="12"/>
  <c r="F22" i="12"/>
  <c r="F15" i="12"/>
  <c r="F8" i="12"/>
  <c r="F26" i="12"/>
  <c r="F11" i="12"/>
  <c r="F17" i="12"/>
  <c r="F28" i="12"/>
  <c r="F6" i="12"/>
  <c r="F7" i="6" l="1"/>
  <c r="F10" i="6"/>
  <c r="F11" i="6"/>
  <c r="F29" i="6"/>
  <c r="F24" i="6"/>
  <c r="F57" i="6"/>
  <c r="F31" i="6"/>
  <c r="F55" i="6"/>
  <c r="F88" i="6"/>
  <c r="F8" i="6"/>
  <c r="F87" i="6"/>
  <c r="F43" i="6"/>
  <c r="F17" i="6"/>
  <c r="F56" i="6"/>
  <c r="F33" i="6"/>
  <c r="F68" i="6"/>
  <c r="F28" i="6"/>
  <c r="F86" i="6"/>
  <c r="F58" i="6"/>
  <c r="F13" i="6"/>
  <c r="F32" i="6"/>
  <c r="F37" i="6"/>
  <c r="F26" i="6"/>
  <c r="F19" i="6"/>
  <c r="F85" i="6"/>
  <c r="F84" i="6"/>
  <c r="F83" i="6"/>
  <c r="F21" i="6"/>
  <c r="F38" i="6"/>
  <c r="F82" i="6"/>
  <c r="F22" i="6"/>
  <c r="F81" i="6"/>
  <c r="F6" i="6"/>
  <c r="F80" i="6"/>
  <c r="F49" i="6"/>
  <c r="F61" i="6"/>
  <c r="F67" i="6"/>
  <c r="F44" i="6"/>
  <c r="F59" i="6"/>
  <c r="F79" i="6"/>
  <c r="F70" i="6"/>
  <c r="F69" i="6"/>
  <c r="F60" i="6"/>
  <c r="F39" i="6"/>
  <c r="F78" i="6"/>
  <c r="F77" i="6"/>
  <c r="F25" i="6"/>
  <c r="F76" i="6"/>
  <c r="F36" i="6"/>
  <c r="F54" i="6"/>
  <c r="F48" i="6"/>
  <c r="F53" i="6"/>
  <c r="F75" i="6"/>
  <c r="F74" i="6"/>
  <c r="F73" i="6"/>
  <c r="F72" i="6"/>
  <c r="F71" i="6"/>
  <c r="F66" i="6"/>
  <c r="F65" i="6"/>
  <c r="F64" i="6"/>
  <c r="F63" i="6"/>
  <c r="F42" i="6"/>
  <c r="F47" i="6"/>
  <c r="F46" i="6"/>
  <c r="F52" i="6"/>
  <c r="F62" i="6"/>
  <c r="F51" i="6"/>
  <c r="F41" i="6"/>
  <c r="F40" i="6"/>
  <c r="F35" i="6"/>
  <c r="F30" i="6"/>
  <c r="F50" i="6"/>
  <c r="F45" i="6"/>
  <c r="F9" i="6"/>
  <c r="F16" i="6"/>
  <c r="F12" i="6"/>
  <c r="F34" i="6"/>
  <c r="F20" i="6"/>
  <c r="F14" i="6"/>
  <c r="F6" i="4" l="1"/>
  <c r="F28" i="4"/>
  <c r="F57" i="4"/>
  <c r="F34" i="4"/>
  <c r="F46" i="4"/>
  <c r="F53" i="4"/>
  <c r="F52" i="4"/>
  <c r="F61" i="4"/>
  <c r="F45" i="4"/>
  <c r="F23" i="4"/>
  <c r="F54" i="4"/>
  <c r="F38" i="4"/>
  <c r="F49" i="4"/>
  <c r="F50" i="4"/>
  <c r="F59" i="4"/>
  <c r="F43" i="4"/>
  <c r="F48" i="4"/>
  <c r="F36" i="4"/>
  <c r="F62" i="4"/>
  <c r="F56" i="4"/>
  <c r="F7" i="4"/>
  <c r="F60" i="4"/>
  <c r="F44" i="4"/>
  <c r="F21" i="4"/>
  <c r="F47" i="4"/>
  <c r="F31" i="4"/>
  <c r="F42" i="4"/>
  <c r="F55" i="4"/>
  <c r="F30" i="4"/>
  <c r="F17" i="4"/>
  <c r="F68" i="4"/>
  <c r="F67" i="4"/>
  <c r="F41" i="4"/>
  <c r="F40" i="4"/>
  <c r="F66" i="4"/>
  <c r="F65" i="4"/>
  <c r="F64" i="4"/>
  <c r="F33" i="4"/>
  <c r="F22" i="4"/>
  <c r="F51" i="4"/>
  <c r="F37" i="4"/>
  <c r="F39" i="4"/>
  <c r="F25" i="4"/>
  <c r="F32" i="4"/>
  <c r="F58" i="4"/>
  <c r="F63" i="4"/>
  <c r="F27" i="4"/>
  <c r="F9" i="4"/>
  <c r="F16" i="4"/>
  <c r="F10" i="4"/>
  <c r="F20" i="4"/>
  <c r="F12" i="4"/>
  <c r="F8" i="4"/>
  <c r="F11" i="4"/>
  <c r="AJ6" i="8" l="1"/>
  <c r="AH34" i="4"/>
</calcChain>
</file>

<file path=xl/comments1.xml><?xml version="1.0" encoding="utf-8"?>
<comments xmlns="http://schemas.openxmlformats.org/spreadsheetml/2006/main">
  <authors>
    <author>user</author>
  </authors>
  <commentList>
    <comment ref="AH34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перевод из ВС2</t>
        </r>
      </text>
    </comment>
  </commentList>
</comments>
</file>

<file path=xl/sharedStrings.xml><?xml version="1.0" encoding="utf-8"?>
<sst xmlns="http://schemas.openxmlformats.org/spreadsheetml/2006/main" count="1108" uniqueCount="385">
  <si>
    <t xml:space="preserve">Рейтинг спортсменов в индивидуальных видах программы по бочча </t>
  </si>
  <si>
    <t xml:space="preserve"> вид программы</t>
  </si>
  <si>
    <t>очки</t>
  </si>
  <si>
    <t>ФИО</t>
  </si>
  <si>
    <t>год рождения</t>
  </si>
  <si>
    <t>регион</t>
  </si>
  <si>
    <t>ВС1</t>
  </si>
  <si>
    <t>Московская  обл.</t>
  </si>
  <si>
    <t>Москва</t>
  </si>
  <si>
    <t>Гутник Михаил Михайлович</t>
  </si>
  <si>
    <t>Санкт-Петербург</t>
  </si>
  <si>
    <t>Ижнина Анастасия Максимовна</t>
  </si>
  <si>
    <t>Куницкая Екатерина Юрьевна</t>
  </si>
  <si>
    <t>Азизов Ильнур Рифкатович</t>
  </si>
  <si>
    <t>Р-ка Татарстан</t>
  </si>
  <si>
    <t>Архипов Алексей Игоревич</t>
  </si>
  <si>
    <t>Чепеницицкий Георгий</t>
  </si>
  <si>
    <t>Брянская обл.</t>
  </si>
  <si>
    <t>Котков Александр Сергеевич</t>
  </si>
  <si>
    <t>Санкт -Петербург</t>
  </si>
  <si>
    <t>Омская область</t>
  </si>
  <si>
    <t>Кунашук Константин Алексеев</t>
  </si>
  <si>
    <t>Садыков Бенджамин Сергеевич</t>
  </si>
  <si>
    <t>Акимаева Кристина Алексеевна</t>
  </si>
  <si>
    <t>Краснодарский край</t>
  </si>
  <si>
    <t>Тюменская обл.</t>
  </si>
  <si>
    <t>Московская обл</t>
  </si>
  <si>
    <t>ВС2</t>
  </si>
  <si>
    <t>Мухин  Роман  Александрович</t>
  </si>
  <si>
    <t>Тюменская область</t>
  </si>
  <si>
    <t>Волгоградская обл.</t>
  </si>
  <si>
    <t>Бакаидов Иван Александрович</t>
  </si>
  <si>
    <t>Козьмин Дмитрий Алексеевич</t>
  </si>
  <si>
    <t>Ларионов Денис Васильевич</t>
  </si>
  <si>
    <t>Лепина Юлия Алексеевна</t>
  </si>
  <si>
    <t>Московская обл.</t>
  </si>
  <si>
    <t>Варавин Владислав Вадимович</t>
  </si>
  <si>
    <t>Липаев Василий Анатольевич</t>
  </si>
  <si>
    <t>Мурманская обл</t>
  </si>
  <si>
    <t>Лапшин Иван Павлович</t>
  </si>
  <si>
    <t>Красноярский край</t>
  </si>
  <si>
    <t>Московская область</t>
  </si>
  <si>
    <t>ВС3</t>
  </si>
  <si>
    <t>Легостаев Александр Сергеевич</t>
  </si>
  <si>
    <t>Пермский край</t>
  </si>
  <si>
    <t>Васильев Максим Сергеевич</t>
  </si>
  <si>
    <t>Васин Евгений Николаевич</t>
  </si>
  <si>
    <t>Брянская область</t>
  </si>
  <si>
    <t>Цапалин Сергей Владиславович</t>
  </si>
  <si>
    <t>Пермская обл</t>
  </si>
  <si>
    <t>Брянская обл</t>
  </si>
  <si>
    <t>ВС4</t>
  </si>
  <si>
    <t>Рязанская область</t>
  </si>
  <si>
    <t>Опритов Сергей Александрович</t>
  </si>
  <si>
    <t>Комаров Николай Валерьевич</t>
  </si>
  <si>
    <t>Ермакова Разиля Рифовна</t>
  </si>
  <si>
    <t>Рязанская обл.</t>
  </si>
  <si>
    <t>Костиков Кирилл Сергеевич</t>
  </si>
  <si>
    <t>Кононенко Артем Андреевич</t>
  </si>
  <si>
    <t>вид программы</t>
  </si>
  <si>
    <t>Санкт Петербург</t>
  </si>
  <si>
    <t>Волгоградская область</t>
  </si>
  <si>
    <t>место в рейтинге</t>
  </si>
  <si>
    <t>Пары ВС3</t>
  </si>
  <si>
    <t>пары ВС3</t>
  </si>
  <si>
    <t>пары ВС4</t>
  </si>
  <si>
    <t>Пары ВС4</t>
  </si>
  <si>
    <t>команды ВС1+ВС2</t>
  </si>
  <si>
    <t>ЧР 2014</t>
  </si>
  <si>
    <t>ПР 2014</t>
  </si>
  <si>
    <t>КР 2014</t>
  </si>
  <si>
    <t>место</t>
  </si>
  <si>
    <t>ХМАО</t>
  </si>
  <si>
    <t>Сафонов Егор Александрович</t>
  </si>
  <si>
    <t>Бартош Денис Игоревич</t>
  </si>
  <si>
    <t>Масловский Евгений Сергеевич</t>
  </si>
  <si>
    <t>Самарская область</t>
  </si>
  <si>
    <t>Нижний Новгород</t>
  </si>
  <si>
    <t>Челябинская область</t>
  </si>
  <si>
    <t>Фролов Иван Вадимович</t>
  </si>
  <si>
    <t>Иванов Евгений Анатольев.</t>
  </si>
  <si>
    <t>Сахацкий Александр Игоревич</t>
  </si>
  <si>
    <t>Потылицына Светлана Евгеньевна</t>
  </si>
  <si>
    <t>Мухаметов Равиль Романович</t>
  </si>
  <si>
    <t>Роспасиенко Анатолий Геннадьевич</t>
  </si>
  <si>
    <t>Распопов Станислав Александрович</t>
  </si>
  <si>
    <t>Садикова Валерия Владимировна</t>
  </si>
  <si>
    <t>Сафронова Ольга Юрьева</t>
  </si>
  <si>
    <t>Седова Екатерина</t>
  </si>
  <si>
    <t>Ежова Екатерина Владимировна</t>
  </si>
  <si>
    <t>Подковкин Руслан Владимирович</t>
  </si>
  <si>
    <t>Хлынов Дмитрий Юрьевич</t>
  </si>
  <si>
    <t>Вислова Анна Александровна</t>
  </si>
  <si>
    <t>Ковальков Дмитрий Генндьевич</t>
  </si>
  <si>
    <t>Севастополь</t>
  </si>
  <si>
    <t>Белочук Виктор Александрович</t>
  </si>
  <si>
    <t>Атяшев Сергей Александрович</t>
  </si>
  <si>
    <t>Долгова Ольга Васильевна</t>
  </si>
  <si>
    <t>15.011989</t>
  </si>
  <si>
    <t>Семуткина Альбина Юрьевна</t>
  </si>
  <si>
    <t>Братанова Даяна Борисовна</t>
  </si>
  <si>
    <t>Зайцев Никита Михайлович</t>
  </si>
  <si>
    <t>Шакирова Ралина Рустемовна</t>
  </si>
  <si>
    <t>Ещенко Антон Александрович</t>
  </si>
  <si>
    <t>Cаратов</t>
  </si>
  <si>
    <t>Готовицкий Никита Юрьевич</t>
  </si>
  <si>
    <t>Ростовская обл</t>
  </si>
  <si>
    <t>Зырянов Андрей Александрович</t>
  </si>
  <si>
    <t xml:space="preserve">Корытин Руслан Нофелович </t>
  </si>
  <si>
    <t>Пономарева Алена Александр</t>
  </si>
  <si>
    <t>Завaлишин Алексей Владимирович</t>
  </si>
  <si>
    <t>Ваганова Дария Романовна</t>
  </si>
  <si>
    <t>Моск.обл.</t>
  </si>
  <si>
    <t>Лебедев Иван Романович.</t>
  </si>
  <si>
    <t>Колчанова Анна Александровна</t>
  </si>
  <si>
    <t>Герасимов Сергей Романович</t>
  </si>
  <si>
    <t>Ростовская обл.</t>
  </si>
  <si>
    <t>Осипенко Роман Анатольевич</t>
  </si>
  <si>
    <t>Плакута Юлия Федоровна</t>
  </si>
  <si>
    <t>Алиев Тимур Рамильевич</t>
  </si>
  <si>
    <t>Жданов Алексей Александрович</t>
  </si>
  <si>
    <t>Сафин Сергей Маратович</t>
  </si>
  <si>
    <t>Скопов Алексей Павлович</t>
  </si>
  <si>
    <t>Левин Владимир Геннадиевич</t>
  </si>
  <si>
    <t>Зайцев Алексей Анатольевич</t>
  </si>
  <si>
    <t>Пермская область</t>
  </si>
  <si>
    <t>Ленинградская область</t>
  </si>
  <si>
    <t>Саратовская область</t>
  </si>
  <si>
    <t>КР 2015</t>
  </si>
  <si>
    <t>ЧР 2015</t>
  </si>
  <si>
    <t>ПР 2015</t>
  </si>
  <si>
    <t>Cанкт-Петербург</t>
  </si>
  <si>
    <t>Ростовская область</t>
  </si>
  <si>
    <t>Монькаева Алина Валерьевна</t>
  </si>
  <si>
    <t>Р-ка Калмыкия</t>
  </si>
  <si>
    <t>Литвинский Никита Олегович</t>
  </si>
  <si>
    <t>Гнездилов Кирилл Евгеньевич</t>
  </si>
  <si>
    <t>Грибченков Николай Александрович</t>
  </si>
  <si>
    <t>Куликов Григорий Михайлович</t>
  </si>
  <si>
    <t>Недогреева Татьяна Юрьевна</t>
  </si>
  <si>
    <t>Степин Михаил Сергеевич</t>
  </si>
  <si>
    <t>Брежнев Роман Леонидович</t>
  </si>
  <si>
    <t xml:space="preserve">Зятева Ольга Юрьевна </t>
  </si>
  <si>
    <t xml:space="preserve">Зятева Наталья  Юрьевна </t>
  </si>
  <si>
    <t>Булгаков Сергей Сергеевич</t>
  </si>
  <si>
    <t>Швецова Анастасия Эдуардовна</t>
  </si>
  <si>
    <t>Кулагина Наталия Алексеевна</t>
  </si>
  <si>
    <t>Жаворонков Георгий Викторович</t>
  </si>
  <si>
    <t>Олейников Михаил Антонович</t>
  </si>
  <si>
    <t>Бизюкова Наталья Сергеевна</t>
  </si>
  <si>
    <t>Арсений Надежда Александровна</t>
  </si>
  <si>
    <t>Летников Михаил Романович</t>
  </si>
  <si>
    <t>Хазова Ольга Васильевна</t>
  </si>
  <si>
    <t>Дятлов Сергей Юрьевич</t>
  </si>
  <si>
    <t>Волгоградская обл</t>
  </si>
  <si>
    <t>Cаратовская область</t>
  </si>
  <si>
    <t>Ангелов Антон Тенчев</t>
  </si>
  <si>
    <t xml:space="preserve">Назаров Михаил Юрьевич </t>
  </si>
  <si>
    <t>Васильев Виталий Владимирович</t>
  </si>
  <si>
    <t>Воронов Николай Валерьевич</t>
  </si>
  <si>
    <t>Епихин Александр Андреевич</t>
  </si>
  <si>
    <t xml:space="preserve">Волгоградская обл </t>
  </si>
  <si>
    <t>Лакербая Георгий Паатович</t>
  </si>
  <si>
    <t>Котова Валерия Дмитриевна</t>
  </si>
  <si>
    <t>Литвинский Егор  Олегович</t>
  </si>
  <si>
    <t xml:space="preserve">Бузина Марина Денисовна </t>
  </si>
  <si>
    <t>Челябинская обл</t>
  </si>
  <si>
    <t>Петриченко  Анна Юрьевна</t>
  </si>
  <si>
    <t>Пешанов  Артем Дмитриевич</t>
  </si>
  <si>
    <t>Цыплина Диана Александровна</t>
  </si>
  <si>
    <t>Краснодарский кр</t>
  </si>
  <si>
    <t xml:space="preserve">Сулейманов Фанис Рифгатович </t>
  </si>
  <si>
    <t>Шарафутдинов Рамиль Рустамович</t>
  </si>
  <si>
    <t>Литвиненко Константин Игоревич</t>
  </si>
  <si>
    <t>Кадочникова Екатерина Сергевна</t>
  </si>
  <si>
    <t>Гомулин Никита Сергеевич</t>
  </si>
  <si>
    <t>Цолоев Амир Джабраилович</t>
  </si>
  <si>
    <t>Гурьева Анна Сергеевна</t>
  </si>
  <si>
    <t>Фимушкин Алексей васильевич</t>
  </si>
  <si>
    <t>Водопьянова Валерия Владимировна</t>
  </si>
  <si>
    <t>Кунисов Антон Олегович</t>
  </si>
  <si>
    <t>Краснодар. край</t>
  </si>
  <si>
    <t>Рязанская обл</t>
  </si>
  <si>
    <t>Сошникова Ангелина Валентин</t>
  </si>
  <si>
    <t>Краснодарск кр</t>
  </si>
  <si>
    <t>Якушин Сергей Александрович</t>
  </si>
  <si>
    <t xml:space="preserve">Москва </t>
  </si>
  <si>
    <t>Команды ВС1/ВС2</t>
  </si>
  <si>
    <t>ПР 2016</t>
  </si>
  <si>
    <t>ЧР 2016</t>
  </si>
  <si>
    <t>КР 2016</t>
  </si>
  <si>
    <t>Пименов Данила Игоревич</t>
  </si>
  <si>
    <t>Сулейманов Алмаз Яфасович</t>
  </si>
  <si>
    <t>Карвенов Дорджи Хонгорович</t>
  </si>
  <si>
    <t>Кошкарова Этель Станиславовна</t>
  </si>
  <si>
    <t>Кольцов Артур Лутфиевич</t>
  </si>
  <si>
    <t>Владимировская обл.</t>
  </si>
  <si>
    <t xml:space="preserve">Андреев Андрей Олегович </t>
  </si>
  <si>
    <t xml:space="preserve">ХМАО </t>
  </si>
  <si>
    <t>Лунев Николай Олегович</t>
  </si>
  <si>
    <t>Чувашия</t>
  </si>
  <si>
    <t>Босхомджиев Очир Мергенович</t>
  </si>
  <si>
    <t>Карпов Илья Петрович</t>
  </si>
  <si>
    <t>Хлынова Олеся Николаевна</t>
  </si>
  <si>
    <t>Болотаев Денис Николаевич</t>
  </si>
  <si>
    <t>Тюменская обл</t>
  </si>
  <si>
    <t>Меньшиков Денис Александрович</t>
  </si>
  <si>
    <t>Кемеровская обл</t>
  </si>
  <si>
    <t>Шараева Улана Александровна</t>
  </si>
  <si>
    <t>Сарангов Савр Владимирович</t>
  </si>
  <si>
    <t>Каторгин Максим Константинович</t>
  </si>
  <si>
    <t>Широков Глеб Васильевич</t>
  </si>
  <si>
    <t>Титеева Айса Бадмаевна</t>
  </si>
  <si>
    <t>Нижегородкая обл</t>
  </si>
  <si>
    <t>Анкаев Басанг Церенович</t>
  </si>
  <si>
    <t>Гаврилов Алексей Александрович</t>
  </si>
  <si>
    <t>Тапилина Виктория Алексеевна</t>
  </si>
  <si>
    <t>Воронова Елена Петровна</t>
  </si>
  <si>
    <t>Григорьев Юрий Сергеевич</t>
  </si>
  <si>
    <t>Калин Андрей Александрович</t>
  </si>
  <si>
    <t>Коновалов Иван Александрович</t>
  </si>
  <si>
    <t>Маркинова Татьяна Николаевна</t>
  </si>
  <si>
    <t>Антонов Александр Владимирович</t>
  </si>
  <si>
    <t>Парамонов Александр Михайлович</t>
  </si>
  <si>
    <t>Рябкин Дмитрий Николаевич</t>
  </si>
  <si>
    <t>Пикин Валерий Валерьевич</t>
  </si>
  <si>
    <t>ВС5</t>
  </si>
  <si>
    <t>Саввон Юрий Юрьевич</t>
  </si>
  <si>
    <t>Стешенко Николай Сергеевич</t>
  </si>
  <si>
    <t xml:space="preserve">Шульман Тамара Львовна </t>
  </si>
  <si>
    <t>Брюшков Дмитрий Александрович</t>
  </si>
  <si>
    <t>Тимченко Артём Сергеевич</t>
  </si>
  <si>
    <t>Котманова Марина Вячеславовна</t>
  </si>
  <si>
    <t>Шайдерова Анна Юрьевна</t>
  </si>
  <si>
    <t>Ксенофонтова Алина Александровна</t>
  </si>
  <si>
    <t>Боктаева Ангелина Юрьевна</t>
  </si>
  <si>
    <t>Чичулин Максим Витальевич</t>
  </si>
  <si>
    <t>ЧР 2017</t>
  </si>
  <si>
    <t>ПР 2017</t>
  </si>
  <si>
    <t>КР 2017 1э</t>
  </si>
  <si>
    <t>Кудрявцева Ксения Алексеевна</t>
  </si>
  <si>
    <t xml:space="preserve">Белов Алексей Александрович </t>
  </si>
  <si>
    <t>Республика Калмыкия</t>
  </si>
  <si>
    <t>Котляров Александр Владимирович</t>
  </si>
  <si>
    <t>Аглиев  Александр Альбертович</t>
  </si>
  <si>
    <t>Андреев Андрей Олегович</t>
  </si>
  <si>
    <t>Голованов Александр Александрович</t>
  </si>
  <si>
    <t>Гринько Максим Эдуардович</t>
  </si>
  <si>
    <t>Владимирская обл</t>
  </si>
  <si>
    <t>Р-ка Чувашия</t>
  </si>
  <si>
    <t>Неструев Владимир Олегович</t>
  </si>
  <si>
    <t>Тапилина Виктория Александровна</t>
  </si>
  <si>
    <t>Мельникова Мария Александровна</t>
  </si>
  <si>
    <t>Агапов Алексей Сергеевич</t>
  </si>
  <si>
    <t>Бычков Георгий Михайлович</t>
  </si>
  <si>
    <t>Козлова Дарья Николаевна</t>
  </si>
  <si>
    <t>Луговой Владислав  Дмитриевич</t>
  </si>
  <si>
    <t>Логинов Дмитрий Андреевич</t>
  </si>
  <si>
    <t>Холщевников Степан Александрович</t>
  </si>
  <si>
    <t>Васильчук Никита Дмитриевич</t>
  </si>
  <si>
    <t>Озерова Елизавета Сергеевна</t>
  </si>
  <si>
    <t>Шустов Максим Игоревич</t>
  </si>
  <si>
    <t>Нестеров Вадим Владимирович</t>
  </si>
  <si>
    <t>Смирнова Лидия Алексеевна</t>
  </si>
  <si>
    <t>Зинченко Ярослава Олеговна</t>
  </si>
  <si>
    <t>Файнштейн Данила Дмитриевич</t>
  </si>
  <si>
    <t>Новикова Анастасия Денисовна</t>
  </si>
  <si>
    <t>Манаков Даниил Максимович</t>
  </si>
  <si>
    <t>Кудымов Константин Вадимович</t>
  </si>
  <si>
    <t>Борисов Василий Васильевич</t>
  </si>
  <si>
    <t>Пахомова Анна Олеговна</t>
  </si>
  <si>
    <t>Республика Чувашия</t>
  </si>
  <si>
    <t>Павлюченков Евгений Валерьевич</t>
  </si>
  <si>
    <t>Винокуров Арсений Прокопьевич</t>
  </si>
  <si>
    <t>Колесов Руслан Александрович</t>
  </si>
  <si>
    <t>Республика Удмуртия</t>
  </si>
  <si>
    <t>Шабалин Антон Игоревич</t>
  </si>
  <si>
    <t>Ахунов Радик Хайдарович</t>
  </si>
  <si>
    <t>Сулимова Виктория Александровна</t>
  </si>
  <si>
    <t>Нижегородская область</t>
  </si>
  <si>
    <t>Копеев Рустам Тулюбаевич</t>
  </si>
  <si>
    <t>Пушин Дмитрий Владимирович</t>
  </si>
  <si>
    <t>Никандрова Ирина Ксенофонтовна</t>
  </si>
  <si>
    <t>Меркурьев Сергей Александрович</t>
  </si>
  <si>
    <t>Агапова Наталья Викторовна</t>
  </si>
  <si>
    <t>Смоленская область</t>
  </si>
  <si>
    <t>Архангельская область</t>
  </si>
  <si>
    <t>Адонина Дарья Владимировна</t>
  </si>
  <si>
    <t>Горячев Владислав Сергеевич</t>
  </si>
  <si>
    <t>Евсикова Елизавета Дмитриевна</t>
  </si>
  <si>
    <t>Броникова Анастасия Дмитриевна</t>
  </si>
  <si>
    <t>Воронин Вадим Анатольевич</t>
  </si>
  <si>
    <t>Смоленская обл</t>
  </si>
  <si>
    <t>Ивановская обл</t>
  </si>
  <si>
    <t>Соклаков Андрей Андреевич</t>
  </si>
  <si>
    <t>Ленинградская обл</t>
  </si>
  <si>
    <t>Трифонов Денис Алексеевич</t>
  </si>
  <si>
    <t>Терехин Алексей Олегович</t>
  </si>
  <si>
    <t>Чувашская Республика</t>
  </si>
  <si>
    <t>Калмыкия р-ка</t>
  </si>
  <si>
    <t>Татарстан р-ка</t>
  </si>
  <si>
    <t>Чувашия р-ка</t>
  </si>
  <si>
    <t>Владимирская обл.</t>
  </si>
  <si>
    <t>Удмуртия р-ка</t>
  </si>
  <si>
    <t>Овчаренко Димитрий Александрович</t>
  </si>
  <si>
    <t>Республика Татарстан</t>
  </si>
  <si>
    <t>Республика САХА (Якутия)</t>
  </si>
  <si>
    <t>Кировская область</t>
  </si>
  <si>
    <t>Всероссийские соревнования в т.ч. КР 1 этап</t>
  </si>
  <si>
    <t>КР 2017</t>
  </si>
  <si>
    <t>Место</t>
  </si>
  <si>
    <t>Количество участников</t>
  </si>
  <si>
    <t>8-10</t>
  </si>
  <si>
    <t>11-13</t>
  </si>
  <si>
    <t>больше 14</t>
  </si>
  <si>
    <t>с 5 по 8</t>
  </si>
  <si>
    <t>Вторая 1/3 оставшихся участников</t>
  </si>
  <si>
    <t>Первая 1/3 оставшихся участников</t>
  </si>
  <si>
    <t xml:space="preserve"> 1/3 оставшихся участников</t>
  </si>
  <si>
    <t>14-20</t>
  </si>
  <si>
    <t>больше 20</t>
  </si>
  <si>
    <t>с 9 по16</t>
  </si>
  <si>
    <t>Кол-во участников</t>
  </si>
  <si>
    <t>Система рейтинга бочча на 2018 -2020 г.</t>
  </si>
  <si>
    <t>Соревнование</t>
  </si>
  <si>
    <t>Коэффициент</t>
  </si>
  <si>
    <t>ЧР 2016, ЧР 2017</t>
  </si>
  <si>
    <t>ПР 2016, ПР 2017</t>
  </si>
  <si>
    <t>КР 2016, КР 2017 (финал)</t>
  </si>
  <si>
    <t>КР 2017 (1 этап)</t>
  </si>
  <si>
    <t>КР 2017 финал</t>
  </si>
  <si>
    <t>Фастович Илья Андреевич</t>
  </si>
  <si>
    <t>Анозов Николас</t>
  </si>
  <si>
    <t>Труфанова Алена Владимировна</t>
  </si>
  <si>
    <t>Мурашев Иван Евгеньевич</t>
  </si>
  <si>
    <t>Томская область</t>
  </si>
  <si>
    <t>Абраменко Олег Анатольевич</t>
  </si>
  <si>
    <t>Десюкова Дарья Юрьевна</t>
  </si>
  <si>
    <t>Соколов Николай Сергеевич</t>
  </si>
  <si>
    <t>Республика Адыгея</t>
  </si>
  <si>
    <t xml:space="preserve">Исакова Алиса Евгеньевна </t>
  </si>
  <si>
    <t>Марченко Дмитрий Викторович</t>
  </si>
  <si>
    <t>Балабонкин Максим Владимирович</t>
  </si>
  <si>
    <t>Калмацую  Алексей Викторович</t>
  </si>
  <si>
    <t>Драгунов Александр Андреевич</t>
  </si>
  <si>
    <t>Строева Светлана Павловна</t>
  </si>
  <si>
    <t>Кошель Евгения Андреевна</t>
  </si>
  <si>
    <t>Халимов Руслан Рамилевич</t>
  </si>
  <si>
    <t>Яценко Алла Борисовна</t>
  </si>
  <si>
    <t>Ахметшина  Анна Алексеевна</t>
  </si>
  <si>
    <t>Рогожина Екатерина Вадимовна</t>
  </si>
  <si>
    <t>Жаркова Юлия Юрьевна</t>
  </si>
  <si>
    <t>Мельцин Илья Евгеньевич</t>
  </si>
  <si>
    <t>Кемеровская область</t>
  </si>
  <si>
    <t>Зиновьев Артём Андреевич</t>
  </si>
  <si>
    <t>Рыбалко Оксана Александровна</t>
  </si>
  <si>
    <t>Терехов Антон Владимирович</t>
  </si>
  <si>
    <t>Богданов Никита Александрович</t>
  </si>
  <si>
    <t>Мичурин Александр Андреевич</t>
  </si>
  <si>
    <t>Дворак Евгений Евгеньевич</t>
  </si>
  <si>
    <t>Мурманская область</t>
  </si>
  <si>
    <t>Немчинова Дарья Николаевна</t>
  </si>
  <si>
    <t>К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</si>
  <si>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Calibri"/>
        <family val="2"/>
        <charset val="204"/>
        <scheme val="minor"/>
      </rPr>
      <t>Этот документ устанавливает методику для определения позиции регионов и участников в рейтинге России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</si>
  <si>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b/>
        <sz val="11"/>
        <color theme="1"/>
        <rFont val="Calibri"/>
        <family val="2"/>
        <charset val="204"/>
        <scheme val="minor"/>
      </rPr>
      <t>Рейтинговый коэффициент</t>
    </r>
  </si>
  <si>
    <t>Все турниры будут иметь начальный рейтинговый коэффициент, чтобы отразить уровень соревнования (см таблицу 1). Рейтинговый коэффициент будет умножаться на любое очков, заработанных на соревнованиях, чтобы создать счет в итоговом рейтинге.</t>
  </si>
  <si>
    <t>На 2018 год будут использованы следующие коэффициенты.</t>
  </si>
  <si>
    <t>Таблица 1</t>
  </si>
  <si>
    <t>Чемпионат России 2018</t>
  </si>
  <si>
    <t>Первенство России 2018</t>
  </si>
  <si>
    <t>Кубок России (финал) 2018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</si>
  <si>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 xml:space="preserve">В рейтинг входят 4 любых лучших результата, независимо от количества соревнований, в котором принимали участие спортсмены (регионы). </t>
    </r>
    <r>
      <rPr>
        <b/>
        <sz val="11"/>
        <color theme="1"/>
        <rFont val="Calibri"/>
        <family val="2"/>
        <charset val="204"/>
        <scheme val="minor"/>
      </rPr>
      <t>Пример:</t>
    </r>
    <r>
      <rPr>
        <sz val="11"/>
        <color theme="1"/>
        <rFont val="Calibri"/>
        <family val="2"/>
        <charset val="204"/>
        <scheme val="minor"/>
      </rPr>
      <t xml:space="preserve"> если спортсмен принимал участие в Первенстве 2018 и Чемпионате 2018 и не участвовал больше ни в каких турнирах, то оба результата будут засчитаны.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</si>
  <si>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Если в квалификационный период был пересмотрен класс спортсмена, то его рейтинг в предыдущем классе аннулируется.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</si>
  <si>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Количество очков будет зависеть от количества участников соревнования.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</si>
  <si>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Очки будут начисляться согласно Таблице 2</t>
    </r>
  </si>
  <si>
    <t>Таблица 2. Присуждение рейтинговых очков в тройках ВС1/ВС2, парах ВС3, парах ВС4</t>
  </si>
  <si>
    <t>Присуждение рейтинговых очков в индивидуальных видах программы</t>
  </si>
  <si>
    <t>Кол-во уч-ков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</si>
  <si>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В случае одинакового количества очков у 2-х и более участников, более высокую позицию занимает участник, который получил более высокое место на последнем ЧР.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</si>
  <si>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Для первоначального рейтинга 2018 были пересчитаны все рейтинговые позиции с применением следующих коэффициентов (Таблица 3)</t>
    </r>
  </si>
  <si>
    <t>Таблица 3</t>
  </si>
  <si>
    <t>на 01.01.18</t>
  </si>
  <si>
    <t>к</t>
  </si>
  <si>
    <t>на 1.01.18</t>
  </si>
  <si>
    <t>Рейтинг регионов: тройки ВС1/ВС2, пары ВС3, пары ВС4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</si>
</sst>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i/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2" borderId="2" xfId="0" applyFont="1" applyFill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14" fontId="8" fillId="0" borderId="14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vertical="top" wrapText="1"/>
    </xf>
    <xf numFmtId="14" fontId="10" fillId="0" borderId="14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Fill="1" applyBorder="1" applyAlignment="1"/>
    <xf numFmtId="0" fontId="8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2" xfId="0" applyFont="1" applyFill="1" applyBorder="1"/>
    <xf numFmtId="0" fontId="5" fillId="0" borderId="0" xfId="0" applyFont="1" applyFill="1"/>
    <xf numFmtId="0" fontId="5" fillId="4" borderId="4" xfId="0" applyFont="1" applyFill="1" applyBorder="1" applyAlignment="1">
      <alignment horizontal="center"/>
    </xf>
    <xf numFmtId="0" fontId="15" fillId="0" borderId="14" xfId="0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14" fontId="5" fillId="0" borderId="11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14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5" fillId="0" borderId="23" xfId="0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14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15" fillId="3" borderId="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/>
    </xf>
    <xf numFmtId="0" fontId="15" fillId="0" borderId="23" xfId="0" applyFont="1" applyBorder="1" applyAlignment="1">
      <alignment vertical="top" wrapText="1"/>
    </xf>
    <xf numFmtId="14" fontId="15" fillId="0" borderId="10" xfId="0" applyNumberFormat="1" applyFont="1" applyBorder="1" applyAlignment="1">
      <alignment vertical="top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/>
    <xf numFmtId="0" fontId="5" fillId="0" borderId="23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textRotation="90"/>
    </xf>
    <xf numFmtId="0" fontId="8" fillId="5" borderId="1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7" fillId="0" borderId="9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8" fillId="5" borderId="3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Border="1" applyAlignment="1"/>
    <xf numFmtId="0" fontId="5" fillId="0" borderId="5" xfId="0" applyFont="1" applyBorder="1" applyAlignment="1">
      <alignment horizontal="center"/>
    </xf>
    <xf numFmtId="0" fontId="5" fillId="8" borderId="37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8" borderId="3" xfId="0" applyFont="1" applyFill="1" applyBorder="1" applyAlignment="1">
      <alignment horizontal="center" vertical="center" textRotation="90"/>
    </xf>
    <xf numFmtId="0" fontId="5" fillId="8" borderId="7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4" fontId="8" fillId="0" borderId="31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14" fontId="5" fillId="0" borderId="2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vertical="center"/>
    </xf>
    <xf numFmtId="0" fontId="8" fillId="8" borderId="4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14" fontId="5" fillId="0" borderId="9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wrapText="1"/>
    </xf>
    <xf numFmtId="0" fontId="10" fillId="0" borderId="2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14" fontId="8" fillId="0" borderId="15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0" fillId="10" borderId="3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/>
    </xf>
    <xf numFmtId="0" fontId="21" fillId="10" borderId="3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/>
    </xf>
    <xf numFmtId="0" fontId="10" fillId="10" borderId="4" xfId="0" applyFont="1" applyFill="1" applyBorder="1" applyAlignment="1">
      <alignment horizontal="center"/>
    </xf>
    <xf numFmtId="0" fontId="10" fillId="10" borderId="4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 indent="3"/>
    </xf>
    <xf numFmtId="0" fontId="23" fillId="11" borderId="3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8" fillId="11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1"/>
    </xf>
    <xf numFmtId="49" fontId="23" fillId="11" borderId="7" xfId="0" applyNumberFormat="1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/>
    </xf>
    <xf numFmtId="0" fontId="5" fillId="10" borderId="4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/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 vertical="center" textRotation="90"/>
    </xf>
    <xf numFmtId="0" fontId="5" fillId="10" borderId="1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horizontal="left" vertical="center"/>
    </xf>
    <xf numFmtId="0" fontId="7" fillId="10" borderId="3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9" fillId="9" borderId="4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0" borderId="51" xfId="0" applyFont="1" applyBorder="1" applyAlignment="1"/>
    <xf numFmtId="0" fontId="8" fillId="0" borderId="38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38" xfId="0" applyFont="1" applyFill="1" applyBorder="1" applyAlignment="1"/>
    <xf numFmtId="0" fontId="8" fillId="0" borderId="23" xfId="0" applyFont="1" applyBorder="1" applyAlignment="1"/>
    <xf numFmtId="0" fontId="8" fillId="0" borderId="30" xfId="0" applyFont="1" applyBorder="1" applyAlignment="1">
      <alignment horizontal="center"/>
    </xf>
    <xf numFmtId="0" fontId="8" fillId="0" borderId="29" xfId="0" applyFont="1" applyFill="1" applyBorder="1" applyAlignment="1">
      <alignment vertical="center"/>
    </xf>
    <xf numFmtId="0" fontId="8" fillId="8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39" xfId="0" applyFont="1" applyFill="1" applyBorder="1" applyAlignment="1">
      <alignment vertical="center"/>
    </xf>
    <xf numFmtId="0" fontId="8" fillId="8" borderId="7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24" fillId="0" borderId="42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11" borderId="12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0" fontId="23" fillId="11" borderId="28" xfId="0" applyFont="1" applyFill="1" applyBorder="1" applyAlignment="1">
      <alignment horizontal="center" vertical="center"/>
    </xf>
    <xf numFmtId="0" fontId="23" fillId="11" borderId="43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28" xfId="0" applyFont="1" applyFill="1" applyBorder="1" applyAlignment="1">
      <alignment horizontal="center" vertical="center" wrapText="1"/>
    </xf>
    <xf numFmtId="0" fontId="23" fillId="11" borderId="45" xfId="0" applyFont="1" applyFill="1" applyBorder="1" applyAlignment="1">
      <alignment horizontal="center" vertical="center" wrapText="1"/>
    </xf>
    <xf numFmtId="0" fontId="27" fillId="11" borderId="12" xfId="0" applyFont="1" applyFill="1" applyBorder="1" applyAlignment="1">
      <alignment horizontal="center" vertical="center" wrapText="1"/>
    </xf>
    <xf numFmtId="0" fontId="27" fillId="11" borderId="6" xfId="0" applyFont="1" applyFill="1" applyBorder="1" applyAlignment="1">
      <alignment horizontal="center" vertical="center" wrapText="1"/>
    </xf>
    <xf numFmtId="0" fontId="28" fillId="11" borderId="28" xfId="0" applyFont="1" applyFill="1" applyBorder="1" applyAlignment="1">
      <alignment horizontal="center" vertical="center" wrapText="1"/>
    </xf>
    <xf numFmtId="0" fontId="28" fillId="11" borderId="4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2" fillId="6" borderId="28" xfId="0" applyFont="1" applyFill="1" applyBorder="1" applyAlignment="1">
      <alignment horizontal="left" vertical="center"/>
    </xf>
    <xf numFmtId="0" fontId="12" fillId="6" borderId="43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12" fillId="6" borderId="37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27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7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E21" sqref="E21:E25"/>
    </sheetView>
  </sheetViews>
  <sheetFormatPr defaultRowHeight="15" x14ac:dyDescent="0.25"/>
  <cols>
    <col min="1" max="1" width="4.7109375" style="118" customWidth="1"/>
    <col min="2" max="2" width="23.42578125" customWidth="1"/>
    <col min="3" max="7" width="7" customWidth="1"/>
    <col min="9" max="9" width="14.42578125" customWidth="1"/>
    <col min="13" max="13" width="18.140625" customWidth="1"/>
    <col min="17" max="17" width="11.140625" customWidth="1"/>
  </cols>
  <sheetData>
    <row r="1" spans="2:7" x14ac:dyDescent="0.25">
      <c r="B1" s="285" t="s">
        <v>323</v>
      </c>
      <c r="C1" s="286"/>
      <c r="D1" s="286"/>
      <c r="E1" s="286"/>
    </row>
    <row r="2" spans="2:7" x14ac:dyDescent="0.25">
      <c r="B2" s="286"/>
      <c r="C2" s="286"/>
      <c r="D2" s="286"/>
      <c r="E2" s="286"/>
    </row>
    <row r="3" spans="2:7" x14ac:dyDescent="0.25">
      <c r="B3" s="209" t="s">
        <v>363</v>
      </c>
    </row>
    <row r="4" spans="2:7" x14ac:dyDescent="0.25">
      <c r="B4" s="209" t="s">
        <v>364</v>
      </c>
    </row>
    <row r="5" spans="2:7" x14ac:dyDescent="0.25">
      <c r="B5" s="209" t="s">
        <v>365</v>
      </c>
    </row>
    <row r="6" spans="2:7" x14ac:dyDescent="0.25">
      <c r="B6" s="209" t="s">
        <v>366</v>
      </c>
    </row>
    <row r="7" spans="2:7" x14ac:dyDescent="0.25">
      <c r="B7" s="210" t="s">
        <v>367</v>
      </c>
    </row>
    <row r="8" spans="2:7" x14ac:dyDescent="0.25">
      <c r="B8" s="303" t="s">
        <v>324</v>
      </c>
      <c r="C8" s="303"/>
      <c r="D8" s="303"/>
      <c r="E8" s="303"/>
      <c r="F8" s="303" t="s">
        <v>325</v>
      </c>
      <c r="G8" s="303"/>
    </row>
    <row r="9" spans="2:7" x14ac:dyDescent="0.25">
      <c r="B9" s="304" t="s">
        <v>368</v>
      </c>
      <c r="C9" s="304"/>
      <c r="D9" s="304"/>
      <c r="E9" s="304"/>
      <c r="F9" s="304">
        <v>2</v>
      </c>
      <c r="G9" s="304"/>
    </row>
    <row r="10" spans="2:7" x14ac:dyDescent="0.25">
      <c r="B10" s="304" t="s">
        <v>369</v>
      </c>
      <c r="C10" s="304"/>
      <c r="D10" s="304"/>
      <c r="E10" s="304"/>
      <c r="F10" s="304">
        <v>1</v>
      </c>
      <c r="G10" s="304"/>
    </row>
    <row r="11" spans="2:7" x14ac:dyDescent="0.25">
      <c r="B11" s="304" t="s">
        <v>370</v>
      </c>
      <c r="C11" s="304"/>
      <c r="D11" s="304"/>
      <c r="E11" s="304"/>
      <c r="F11" s="304">
        <v>1</v>
      </c>
      <c r="G11" s="304"/>
    </row>
    <row r="12" spans="2:7" x14ac:dyDescent="0.25">
      <c r="B12" s="304" t="s">
        <v>308</v>
      </c>
      <c r="C12" s="304"/>
      <c r="D12" s="304"/>
      <c r="E12" s="304"/>
      <c r="F12" s="304">
        <v>0.5</v>
      </c>
      <c r="G12" s="304"/>
    </row>
    <row r="13" spans="2:7" x14ac:dyDescent="0.25">
      <c r="B13" s="209"/>
    </row>
    <row r="14" spans="2:7" x14ac:dyDescent="0.25">
      <c r="B14" s="224" t="s">
        <v>371</v>
      </c>
    </row>
    <row r="15" spans="2:7" x14ac:dyDescent="0.25">
      <c r="B15" s="224" t="s">
        <v>372</v>
      </c>
    </row>
    <row r="16" spans="2:7" x14ac:dyDescent="0.25">
      <c r="B16" s="224" t="s">
        <v>373</v>
      </c>
    </row>
    <row r="17" spans="2:17" x14ac:dyDescent="0.25">
      <c r="B17" s="224" t="s">
        <v>374</v>
      </c>
    </row>
    <row r="18" spans="2:17" ht="15.75" thickBot="1" x14ac:dyDescent="0.3">
      <c r="B18" s="291" t="s">
        <v>375</v>
      </c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</row>
    <row r="19" spans="2:17" ht="45.75" thickBot="1" x14ac:dyDescent="0.3">
      <c r="B19" s="292" t="s">
        <v>310</v>
      </c>
      <c r="C19" s="294" t="s">
        <v>311</v>
      </c>
      <c r="D19" s="295"/>
      <c r="E19" s="295"/>
      <c r="F19" s="295"/>
      <c r="G19" s="296"/>
      <c r="I19" s="292" t="s">
        <v>310</v>
      </c>
      <c r="J19" s="297" t="s">
        <v>322</v>
      </c>
      <c r="K19" s="298"/>
      <c r="M19" s="292" t="s">
        <v>310</v>
      </c>
      <c r="N19" s="215" t="s">
        <v>322</v>
      </c>
    </row>
    <row r="20" spans="2:17" ht="15.75" thickBot="1" x14ac:dyDescent="0.3">
      <c r="B20" s="293"/>
      <c r="C20" s="216">
        <v>3</v>
      </c>
      <c r="D20" s="216">
        <v>4</v>
      </c>
      <c r="E20" s="216">
        <v>5</v>
      </c>
      <c r="F20" s="216">
        <v>6</v>
      </c>
      <c r="G20" s="216">
        <v>7</v>
      </c>
      <c r="I20" s="293"/>
      <c r="J20" s="225" t="s">
        <v>312</v>
      </c>
      <c r="K20" s="225" t="s">
        <v>313</v>
      </c>
      <c r="L20" s="209"/>
      <c r="M20" s="293"/>
      <c r="N20" s="216" t="s">
        <v>314</v>
      </c>
    </row>
    <row r="21" spans="2:17" ht="15.75" thickBot="1" x14ac:dyDescent="0.3">
      <c r="B21" s="217">
        <v>1</v>
      </c>
      <c r="C21" s="213">
        <v>5</v>
      </c>
      <c r="D21" s="213">
        <v>7</v>
      </c>
      <c r="E21" s="213">
        <v>9</v>
      </c>
      <c r="F21" s="213">
        <v>9</v>
      </c>
      <c r="G21" s="218">
        <v>11</v>
      </c>
      <c r="I21" s="217">
        <v>1</v>
      </c>
      <c r="J21" s="218">
        <v>11</v>
      </c>
      <c r="K21" s="213">
        <v>12</v>
      </c>
      <c r="L21" s="209"/>
      <c r="M21" s="217">
        <v>1</v>
      </c>
      <c r="N21" s="218">
        <v>13</v>
      </c>
    </row>
    <row r="22" spans="2:17" ht="15.75" thickBot="1" x14ac:dyDescent="0.3">
      <c r="B22" s="217">
        <v>2</v>
      </c>
      <c r="C22" s="213">
        <v>3</v>
      </c>
      <c r="D22" s="213">
        <v>5</v>
      </c>
      <c r="E22" s="213">
        <v>7</v>
      </c>
      <c r="F22" s="213">
        <v>7</v>
      </c>
      <c r="G22" s="219">
        <v>9</v>
      </c>
      <c r="I22" s="217">
        <v>2</v>
      </c>
      <c r="J22" s="219">
        <v>9</v>
      </c>
      <c r="K22" s="213">
        <v>10</v>
      </c>
      <c r="L22" s="209"/>
      <c r="M22" s="217">
        <v>2</v>
      </c>
      <c r="N22" s="219">
        <v>11</v>
      </c>
    </row>
    <row r="23" spans="2:17" ht="15.75" thickBot="1" x14ac:dyDescent="0.3">
      <c r="B23" s="217">
        <v>3</v>
      </c>
      <c r="C23" s="213">
        <v>1</v>
      </c>
      <c r="D23" s="213">
        <v>3</v>
      </c>
      <c r="E23" s="213">
        <v>5</v>
      </c>
      <c r="F23" s="213">
        <v>5</v>
      </c>
      <c r="G23" s="213">
        <v>7</v>
      </c>
      <c r="I23" s="217">
        <v>3</v>
      </c>
      <c r="J23" s="213">
        <v>7</v>
      </c>
      <c r="K23" s="213">
        <v>8</v>
      </c>
      <c r="L23" s="209"/>
      <c r="M23" s="217">
        <v>3</v>
      </c>
      <c r="N23" s="213">
        <v>9</v>
      </c>
    </row>
    <row r="24" spans="2:17" ht="15.75" thickBot="1" x14ac:dyDescent="0.3">
      <c r="B24" s="217">
        <v>4</v>
      </c>
      <c r="C24" s="220"/>
      <c r="D24" s="213">
        <v>1</v>
      </c>
      <c r="E24" s="213">
        <v>3</v>
      </c>
      <c r="F24" s="213">
        <v>3</v>
      </c>
      <c r="G24" s="213">
        <v>5</v>
      </c>
      <c r="I24" s="217">
        <v>4</v>
      </c>
      <c r="J24" s="213">
        <v>5</v>
      </c>
      <c r="K24" s="213">
        <v>6</v>
      </c>
      <c r="L24" s="209"/>
      <c r="M24" s="217">
        <v>4</v>
      </c>
      <c r="N24" s="213">
        <v>7</v>
      </c>
    </row>
    <row r="25" spans="2:17" ht="15.75" thickBot="1" x14ac:dyDescent="0.3">
      <c r="B25" s="217">
        <v>5</v>
      </c>
      <c r="C25" s="220"/>
      <c r="D25" s="220"/>
      <c r="E25" s="213">
        <v>1</v>
      </c>
      <c r="F25" s="213">
        <v>2</v>
      </c>
      <c r="G25" s="213">
        <v>3</v>
      </c>
      <c r="I25" s="221" t="s">
        <v>317</v>
      </c>
      <c r="J25" s="213">
        <v>3</v>
      </c>
      <c r="K25" s="213">
        <v>4</v>
      </c>
      <c r="L25" s="209"/>
      <c r="M25" s="217" t="s">
        <v>315</v>
      </c>
      <c r="N25" s="213">
        <v>5</v>
      </c>
    </row>
    <row r="26" spans="2:17" ht="15.75" thickBot="1" x14ac:dyDescent="0.3">
      <c r="B26" s="217">
        <v>6</v>
      </c>
      <c r="C26" s="220"/>
      <c r="D26" s="220"/>
      <c r="E26" s="220"/>
      <c r="F26" s="213">
        <v>1</v>
      </c>
      <c r="G26" s="213">
        <v>2</v>
      </c>
      <c r="I26" s="221" t="s">
        <v>316</v>
      </c>
      <c r="J26" s="213">
        <v>2</v>
      </c>
      <c r="K26" s="213">
        <v>2</v>
      </c>
      <c r="L26" s="209"/>
      <c r="M26" s="221" t="s">
        <v>317</v>
      </c>
      <c r="N26" s="213">
        <v>3</v>
      </c>
    </row>
    <row r="27" spans="2:17" ht="15.75" thickBot="1" x14ac:dyDescent="0.3">
      <c r="B27" s="217">
        <v>7</v>
      </c>
      <c r="C27" s="220"/>
      <c r="D27" s="220"/>
      <c r="E27" s="220"/>
      <c r="F27" s="220"/>
      <c r="G27" s="213">
        <v>1</v>
      </c>
      <c r="I27" s="221" t="s">
        <v>318</v>
      </c>
      <c r="J27" s="213">
        <v>1</v>
      </c>
      <c r="K27" s="213">
        <v>1</v>
      </c>
      <c r="L27" s="209"/>
      <c r="M27" s="221" t="s">
        <v>316</v>
      </c>
      <c r="N27" s="213">
        <v>2</v>
      </c>
    </row>
    <row r="28" spans="2:17" ht="15.75" thickBot="1" x14ac:dyDescent="0.3">
      <c r="M28" s="221" t="s">
        <v>318</v>
      </c>
      <c r="N28" s="213">
        <v>1</v>
      </c>
    </row>
    <row r="29" spans="2:17" x14ac:dyDescent="0.25">
      <c r="B29" s="209"/>
    </row>
    <row r="30" spans="2:17" x14ac:dyDescent="0.25">
      <c r="B30" s="214"/>
    </row>
    <row r="31" spans="2:17" x14ac:dyDescent="0.25">
      <c r="B31" s="214"/>
    </row>
    <row r="32" spans="2:17" ht="15.75" thickBot="1" x14ac:dyDescent="0.3">
      <c r="B32" s="291" t="s">
        <v>376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</row>
    <row r="33" spans="2:17" ht="30.75" thickBot="1" x14ac:dyDescent="0.3">
      <c r="B33" s="299" t="s">
        <v>310</v>
      </c>
      <c r="C33" s="294" t="s">
        <v>311</v>
      </c>
      <c r="D33" s="295"/>
      <c r="E33" s="295"/>
      <c r="F33" s="295"/>
      <c r="G33" s="296"/>
      <c r="I33" s="292" t="s">
        <v>310</v>
      </c>
      <c r="J33" s="301" t="s">
        <v>322</v>
      </c>
      <c r="K33" s="302"/>
      <c r="M33" s="292" t="s">
        <v>310</v>
      </c>
      <c r="N33" s="222" t="s">
        <v>377</v>
      </c>
      <c r="P33" s="292" t="s">
        <v>310</v>
      </c>
      <c r="Q33" s="215" t="s">
        <v>322</v>
      </c>
    </row>
    <row r="34" spans="2:17" ht="15.75" thickBot="1" x14ac:dyDescent="0.3">
      <c r="B34" s="300"/>
      <c r="C34" s="216">
        <v>3</v>
      </c>
      <c r="D34" s="216">
        <v>4</v>
      </c>
      <c r="E34" s="216">
        <v>5</v>
      </c>
      <c r="F34" s="216">
        <v>6</v>
      </c>
      <c r="G34" s="216">
        <v>7</v>
      </c>
      <c r="I34" s="293"/>
      <c r="J34" s="225" t="s">
        <v>312</v>
      </c>
      <c r="K34" s="225" t="s">
        <v>313</v>
      </c>
      <c r="M34" s="293"/>
      <c r="N34" s="216" t="s">
        <v>319</v>
      </c>
      <c r="P34" s="293"/>
      <c r="Q34" s="216" t="s">
        <v>320</v>
      </c>
    </row>
    <row r="35" spans="2:17" ht="15.75" thickBot="1" x14ac:dyDescent="0.3">
      <c r="B35" s="217">
        <v>1</v>
      </c>
      <c r="C35" s="213">
        <v>5</v>
      </c>
      <c r="D35" s="213">
        <v>7</v>
      </c>
      <c r="E35" s="213">
        <v>9</v>
      </c>
      <c r="F35" s="213">
        <v>9</v>
      </c>
      <c r="G35" s="218">
        <v>11</v>
      </c>
      <c r="I35" s="217">
        <v>1</v>
      </c>
      <c r="J35" s="218">
        <v>11</v>
      </c>
      <c r="K35" s="213">
        <v>12</v>
      </c>
      <c r="M35" s="217">
        <v>1</v>
      </c>
      <c r="N35" s="218">
        <v>13</v>
      </c>
      <c r="P35" s="217">
        <v>1</v>
      </c>
      <c r="Q35" s="218">
        <v>15</v>
      </c>
    </row>
    <row r="36" spans="2:17" ht="15.75" thickBot="1" x14ac:dyDescent="0.3">
      <c r="B36" s="217">
        <v>2</v>
      </c>
      <c r="C36" s="213">
        <v>3</v>
      </c>
      <c r="D36" s="213">
        <v>5</v>
      </c>
      <c r="E36" s="213">
        <v>7</v>
      </c>
      <c r="F36" s="213">
        <v>7</v>
      </c>
      <c r="G36" s="219">
        <v>9</v>
      </c>
      <c r="I36" s="217">
        <v>2</v>
      </c>
      <c r="J36" s="219">
        <v>9</v>
      </c>
      <c r="K36" s="213">
        <v>10</v>
      </c>
      <c r="M36" s="217">
        <v>2</v>
      </c>
      <c r="N36" s="219">
        <v>11</v>
      </c>
      <c r="P36" s="217">
        <v>2</v>
      </c>
      <c r="Q36" s="219">
        <v>13</v>
      </c>
    </row>
    <row r="37" spans="2:17" ht="15.75" thickBot="1" x14ac:dyDescent="0.3">
      <c r="B37" s="217">
        <v>3</v>
      </c>
      <c r="C37" s="213">
        <v>1</v>
      </c>
      <c r="D37" s="213">
        <v>3</v>
      </c>
      <c r="E37" s="213">
        <v>5</v>
      </c>
      <c r="F37" s="213">
        <v>5</v>
      </c>
      <c r="G37" s="213">
        <v>7</v>
      </c>
      <c r="I37" s="217">
        <v>3</v>
      </c>
      <c r="J37" s="213">
        <v>7</v>
      </c>
      <c r="K37" s="213">
        <v>8</v>
      </c>
      <c r="M37" s="217">
        <v>3</v>
      </c>
      <c r="N37" s="213">
        <v>9</v>
      </c>
      <c r="P37" s="217">
        <v>3</v>
      </c>
      <c r="Q37" s="213">
        <v>11</v>
      </c>
    </row>
    <row r="38" spans="2:17" ht="15.75" thickBot="1" x14ac:dyDescent="0.3">
      <c r="B38" s="217">
        <v>4</v>
      </c>
      <c r="C38" s="220"/>
      <c r="D38" s="213">
        <v>1</v>
      </c>
      <c r="E38" s="213">
        <v>3</v>
      </c>
      <c r="F38" s="213">
        <v>3</v>
      </c>
      <c r="G38" s="213">
        <v>5</v>
      </c>
      <c r="I38" s="217">
        <v>4</v>
      </c>
      <c r="J38" s="213">
        <v>5</v>
      </c>
      <c r="K38" s="213">
        <v>6</v>
      </c>
      <c r="M38" s="217">
        <v>4</v>
      </c>
      <c r="N38" s="213">
        <v>7</v>
      </c>
      <c r="P38" s="217">
        <v>4</v>
      </c>
      <c r="Q38" s="213">
        <v>9</v>
      </c>
    </row>
    <row r="39" spans="2:17" ht="15.75" thickBot="1" x14ac:dyDescent="0.3">
      <c r="B39" s="217">
        <v>5</v>
      </c>
      <c r="C39" s="220"/>
      <c r="D39" s="220"/>
      <c r="E39" s="213">
        <v>1</v>
      </c>
      <c r="F39" s="213">
        <v>2</v>
      </c>
      <c r="G39" s="213">
        <v>3</v>
      </c>
      <c r="I39" s="221" t="s">
        <v>317</v>
      </c>
      <c r="J39" s="213">
        <v>3</v>
      </c>
      <c r="K39" s="213">
        <v>4</v>
      </c>
      <c r="M39" s="217" t="s">
        <v>315</v>
      </c>
      <c r="N39" s="213">
        <v>5</v>
      </c>
      <c r="P39" s="217" t="s">
        <v>315</v>
      </c>
      <c r="Q39" s="213">
        <v>7</v>
      </c>
    </row>
    <row r="40" spans="2:17" ht="15.75" thickBot="1" x14ac:dyDescent="0.3">
      <c r="B40" s="217">
        <v>6</v>
      </c>
      <c r="C40" s="220"/>
      <c r="D40" s="220"/>
      <c r="E40" s="220"/>
      <c r="F40" s="213">
        <v>1</v>
      </c>
      <c r="G40" s="213">
        <v>2</v>
      </c>
      <c r="I40" s="221" t="s">
        <v>316</v>
      </c>
      <c r="J40" s="213">
        <v>2</v>
      </c>
      <c r="K40" s="213">
        <v>2</v>
      </c>
      <c r="M40" s="221" t="s">
        <v>317</v>
      </c>
      <c r="N40" s="213">
        <v>3</v>
      </c>
      <c r="P40" s="217" t="s">
        <v>321</v>
      </c>
      <c r="Q40" s="213">
        <v>5</v>
      </c>
    </row>
    <row r="41" spans="2:17" ht="15.75" thickBot="1" x14ac:dyDescent="0.3">
      <c r="B41" s="217">
        <v>7</v>
      </c>
      <c r="C41" s="220"/>
      <c r="D41" s="220"/>
      <c r="E41" s="220"/>
      <c r="F41" s="220"/>
      <c r="G41" s="213">
        <v>1</v>
      </c>
      <c r="I41" s="221" t="s">
        <v>318</v>
      </c>
      <c r="J41" s="213">
        <v>1</v>
      </c>
      <c r="K41" s="213">
        <v>1</v>
      </c>
      <c r="M41" s="221" t="s">
        <v>316</v>
      </c>
      <c r="N41" s="213">
        <v>2</v>
      </c>
      <c r="P41" s="221" t="s">
        <v>317</v>
      </c>
      <c r="Q41" s="213">
        <v>3</v>
      </c>
    </row>
    <row r="42" spans="2:17" ht="15.75" thickBot="1" x14ac:dyDescent="0.3">
      <c r="M42" s="221" t="s">
        <v>318</v>
      </c>
      <c r="N42" s="213">
        <v>1</v>
      </c>
      <c r="P42" s="221" t="s">
        <v>316</v>
      </c>
      <c r="Q42" s="213">
        <v>2</v>
      </c>
    </row>
    <row r="43" spans="2:17" ht="15.75" thickBot="1" x14ac:dyDescent="0.3">
      <c r="P43" s="221" t="s">
        <v>318</v>
      </c>
      <c r="Q43" s="213">
        <v>1</v>
      </c>
    </row>
    <row r="44" spans="2:17" x14ac:dyDescent="0.25">
      <c r="B44" s="214"/>
    </row>
    <row r="45" spans="2:17" x14ac:dyDescent="0.25">
      <c r="B45" s="214" t="s">
        <v>378</v>
      </c>
    </row>
    <row r="46" spans="2:17" x14ac:dyDescent="0.25">
      <c r="B46" s="214" t="s">
        <v>379</v>
      </c>
    </row>
    <row r="47" spans="2:17" ht="15.75" thickBot="1" x14ac:dyDescent="0.3">
      <c r="B47" s="223" t="s">
        <v>380</v>
      </c>
    </row>
    <row r="48" spans="2:17" ht="15.75" thickBot="1" x14ac:dyDescent="0.3">
      <c r="B48" s="211" t="s">
        <v>324</v>
      </c>
      <c r="C48" s="287" t="s">
        <v>325</v>
      </c>
      <c r="D48" s="288"/>
    </row>
    <row r="49" spans="2:4" ht="15.75" thickBot="1" x14ac:dyDescent="0.3">
      <c r="B49" s="212" t="s">
        <v>326</v>
      </c>
      <c r="C49" s="289">
        <v>2</v>
      </c>
      <c r="D49" s="290"/>
    </row>
    <row r="50" spans="2:4" ht="15.75" thickBot="1" x14ac:dyDescent="0.3">
      <c r="B50" s="212" t="s">
        <v>327</v>
      </c>
      <c r="C50" s="281">
        <v>1</v>
      </c>
      <c r="D50" s="282"/>
    </row>
    <row r="51" spans="2:4" ht="15.75" thickBot="1" x14ac:dyDescent="0.3">
      <c r="B51" s="212" t="s">
        <v>328</v>
      </c>
      <c r="C51" s="281">
        <v>1</v>
      </c>
      <c r="D51" s="282"/>
    </row>
    <row r="52" spans="2:4" ht="15.75" thickBot="1" x14ac:dyDescent="0.3">
      <c r="B52" s="212" t="s">
        <v>329</v>
      </c>
      <c r="C52" s="283">
        <v>0.5</v>
      </c>
      <c r="D52" s="284"/>
    </row>
    <row r="53" spans="2:4" x14ac:dyDescent="0.25">
      <c r="B53" s="223"/>
    </row>
  </sheetData>
  <mergeCells count="30">
    <mergeCell ref="B8:E8"/>
    <mergeCell ref="B9:E9"/>
    <mergeCell ref="B10:E10"/>
    <mergeCell ref="B11:E11"/>
    <mergeCell ref="B12:E12"/>
    <mergeCell ref="I33:I34"/>
    <mergeCell ref="J33:K33"/>
    <mergeCell ref="M33:M34"/>
    <mergeCell ref="P33:P34"/>
    <mergeCell ref="F8:G8"/>
    <mergeCell ref="F9:G9"/>
    <mergeCell ref="F10:G10"/>
    <mergeCell ref="F11:G11"/>
    <mergeCell ref="F12:G12"/>
    <mergeCell ref="C51:D51"/>
    <mergeCell ref="C52:D52"/>
    <mergeCell ref="B1:E1"/>
    <mergeCell ref="B2:E2"/>
    <mergeCell ref="C48:D48"/>
    <mergeCell ref="C49:D49"/>
    <mergeCell ref="C50:D50"/>
    <mergeCell ref="B18:N18"/>
    <mergeCell ref="B19:B20"/>
    <mergeCell ref="C19:G19"/>
    <mergeCell ref="I19:I20"/>
    <mergeCell ref="J19:K19"/>
    <mergeCell ref="M19:M20"/>
    <mergeCell ref="B32:Q32"/>
    <mergeCell ref="B33:B34"/>
    <mergeCell ref="C33:G33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opLeftCell="B1" workbookViewId="0">
      <selection activeCell="I6" sqref="I6"/>
    </sheetView>
  </sheetViews>
  <sheetFormatPr defaultRowHeight="15" x14ac:dyDescent="0.25"/>
  <cols>
    <col min="1" max="1" width="17.85546875" hidden="1" customWidth="1"/>
    <col min="2" max="2" width="11" customWidth="1"/>
    <col min="3" max="3" width="27.7109375" customWidth="1"/>
    <col min="4" max="4" width="7.140625" style="1" customWidth="1"/>
    <col min="5" max="20" width="5.7109375" style="120" customWidth="1"/>
    <col min="21" max="21" width="5.42578125" style="1" hidden="1" customWidth="1"/>
    <col min="22" max="22" width="5.7109375" style="1" hidden="1" customWidth="1"/>
    <col min="23" max="23" width="6.140625" style="1" hidden="1" customWidth="1"/>
    <col min="24" max="24" width="5.7109375" style="1" hidden="1" customWidth="1"/>
    <col min="25" max="25" width="5.85546875" style="1" hidden="1" customWidth="1"/>
    <col min="26" max="26" width="6.7109375" style="1" hidden="1" customWidth="1"/>
    <col min="27" max="27" width="5.85546875" style="1" hidden="1" customWidth="1"/>
    <col min="28" max="28" width="6.7109375" style="1" hidden="1" customWidth="1"/>
    <col min="29" max="29" width="6.7109375" hidden="1" customWidth="1"/>
  </cols>
  <sheetData>
    <row r="1" spans="1:28" s="118" customFormat="1" x14ac:dyDescent="0.25">
      <c r="B1" s="310" t="s">
        <v>384</v>
      </c>
      <c r="C1" s="311"/>
      <c r="D1" s="311"/>
      <c r="E1" s="311"/>
      <c r="F1" s="311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8" s="118" customFormat="1" ht="15.75" thickBot="1" x14ac:dyDescent="0.3">
      <c r="C2" s="132"/>
      <c r="D2" s="131" t="s">
        <v>383</v>
      </c>
      <c r="E2" s="132"/>
      <c r="F2" s="132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ht="16.5" thickBot="1" x14ac:dyDescent="0.3">
      <c r="A3" s="316" t="s">
        <v>59</v>
      </c>
      <c r="B3" s="314" t="s">
        <v>62</v>
      </c>
      <c r="C3" s="318" t="s">
        <v>5</v>
      </c>
      <c r="D3" s="318" t="s">
        <v>2</v>
      </c>
      <c r="E3" s="312" t="s">
        <v>190</v>
      </c>
      <c r="F3" s="320"/>
      <c r="G3" s="313"/>
      <c r="H3" s="312" t="s">
        <v>239</v>
      </c>
      <c r="I3" s="320"/>
      <c r="J3" s="313"/>
      <c r="K3" s="312" t="s">
        <v>237</v>
      </c>
      <c r="L3" s="320"/>
      <c r="M3" s="313"/>
      <c r="N3" s="312" t="s">
        <v>190</v>
      </c>
      <c r="O3" s="320"/>
      <c r="P3" s="313"/>
      <c r="Q3" s="312" t="s">
        <v>189</v>
      </c>
      <c r="R3" s="320"/>
      <c r="S3" s="313"/>
      <c r="T3" s="162"/>
      <c r="U3" s="36" t="s">
        <v>128</v>
      </c>
      <c r="V3" s="37"/>
      <c r="W3" s="36" t="s">
        <v>129</v>
      </c>
      <c r="X3" s="37"/>
      <c r="Y3" s="312" t="s">
        <v>70</v>
      </c>
      <c r="Z3" s="313"/>
      <c r="AA3" s="312" t="s">
        <v>68</v>
      </c>
      <c r="AB3" s="313"/>
    </row>
    <row r="4" spans="1:28" ht="16.5" thickBot="1" x14ac:dyDescent="0.3">
      <c r="A4" s="317"/>
      <c r="B4" s="315"/>
      <c r="C4" s="319"/>
      <c r="D4" s="319"/>
      <c r="E4" s="266" t="s">
        <v>71</v>
      </c>
      <c r="F4" s="267" t="s">
        <v>362</v>
      </c>
      <c r="G4" s="175" t="s">
        <v>2</v>
      </c>
      <c r="H4" s="266" t="s">
        <v>71</v>
      </c>
      <c r="I4" s="267" t="s">
        <v>362</v>
      </c>
      <c r="J4" s="175" t="s">
        <v>2</v>
      </c>
      <c r="K4" s="266" t="s">
        <v>71</v>
      </c>
      <c r="L4" s="267" t="s">
        <v>362</v>
      </c>
      <c r="M4" s="175" t="s">
        <v>2</v>
      </c>
      <c r="N4" s="266" t="s">
        <v>71</v>
      </c>
      <c r="O4" s="267" t="s">
        <v>362</v>
      </c>
      <c r="P4" s="175" t="s">
        <v>2</v>
      </c>
      <c r="Q4" s="266" t="s">
        <v>71</v>
      </c>
      <c r="R4" s="267" t="s">
        <v>362</v>
      </c>
      <c r="S4" s="175" t="s">
        <v>2</v>
      </c>
      <c r="T4" s="263"/>
      <c r="U4" s="24" t="s">
        <v>71</v>
      </c>
      <c r="V4" s="25" t="s">
        <v>2</v>
      </c>
      <c r="W4" s="24" t="s">
        <v>71</v>
      </c>
      <c r="X4" s="25" t="s">
        <v>2</v>
      </c>
      <c r="Y4" s="24" t="s">
        <v>71</v>
      </c>
      <c r="Z4" s="25" t="s">
        <v>2</v>
      </c>
      <c r="AA4" s="24" t="s">
        <v>71</v>
      </c>
      <c r="AB4" s="25" t="s">
        <v>2</v>
      </c>
    </row>
    <row r="5" spans="1:28" ht="21.75" customHeight="1" thickBot="1" x14ac:dyDescent="0.3">
      <c r="A5" s="305" t="s">
        <v>187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7"/>
      <c r="U5" s="167"/>
      <c r="V5" s="168"/>
      <c r="W5" s="7"/>
      <c r="X5" s="8"/>
      <c r="Y5" s="7"/>
      <c r="Z5" s="8"/>
      <c r="AA5" s="7"/>
      <c r="AB5" s="8"/>
    </row>
    <row r="6" spans="1:28" s="118" customFormat="1" ht="15.75" x14ac:dyDescent="0.25">
      <c r="A6" s="264">
        <v>360</v>
      </c>
      <c r="B6" s="265">
        <v>1</v>
      </c>
      <c r="C6" s="269" t="s">
        <v>41</v>
      </c>
      <c r="D6" s="9">
        <f>G6*F6+L6*M6+O6*P6+R6*S6</f>
        <v>48</v>
      </c>
      <c r="E6" s="7">
        <v>2</v>
      </c>
      <c r="F6" s="201">
        <v>1</v>
      </c>
      <c r="G6" s="262">
        <v>9</v>
      </c>
      <c r="H6" s="7"/>
      <c r="I6" s="201"/>
      <c r="J6" s="41"/>
      <c r="K6" s="7">
        <v>6</v>
      </c>
      <c r="L6" s="201">
        <v>2</v>
      </c>
      <c r="M6" s="262">
        <v>3</v>
      </c>
      <c r="N6" s="7">
        <v>1</v>
      </c>
      <c r="O6" s="201">
        <v>1</v>
      </c>
      <c r="P6" s="262">
        <v>11</v>
      </c>
      <c r="Q6" s="7">
        <v>1</v>
      </c>
      <c r="R6" s="201">
        <v>2</v>
      </c>
      <c r="S6" s="262">
        <v>11</v>
      </c>
      <c r="T6" s="164"/>
      <c r="U6" s="7">
        <v>2</v>
      </c>
      <c r="V6" s="41">
        <v>300</v>
      </c>
      <c r="W6" s="7">
        <v>1</v>
      </c>
      <c r="X6" s="22">
        <v>360</v>
      </c>
      <c r="Y6" s="7">
        <v>3</v>
      </c>
      <c r="Z6" s="8">
        <v>280</v>
      </c>
      <c r="AA6" s="7">
        <v>2</v>
      </c>
      <c r="AB6" s="8">
        <v>340</v>
      </c>
    </row>
    <row r="7" spans="1:28" ht="15.75" x14ac:dyDescent="0.25">
      <c r="A7" s="38">
        <v>320</v>
      </c>
      <c r="B7" s="39">
        <v>2</v>
      </c>
      <c r="C7" s="40" t="s">
        <v>8</v>
      </c>
      <c r="D7" s="9">
        <f>G7*F7+L7*M7+O7*P7+R7*S7</f>
        <v>46</v>
      </c>
      <c r="E7" s="7">
        <v>3</v>
      </c>
      <c r="F7" s="201">
        <v>1</v>
      </c>
      <c r="G7" s="262">
        <v>7</v>
      </c>
      <c r="H7" s="7"/>
      <c r="I7" s="201"/>
      <c r="J7" s="41"/>
      <c r="K7" s="7">
        <v>3</v>
      </c>
      <c r="L7" s="201">
        <v>2</v>
      </c>
      <c r="M7" s="262">
        <v>7</v>
      </c>
      <c r="N7" s="7">
        <v>3</v>
      </c>
      <c r="O7" s="201">
        <v>1</v>
      </c>
      <c r="P7" s="262">
        <v>7</v>
      </c>
      <c r="Q7" s="7">
        <v>2</v>
      </c>
      <c r="R7" s="201">
        <v>2</v>
      </c>
      <c r="S7" s="262">
        <v>9</v>
      </c>
      <c r="T7" s="164"/>
      <c r="U7" s="7">
        <v>1</v>
      </c>
      <c r="V7" s="41">
        <v>320</v>
      </c>
      <c r="W7" s="7">
        <v>3</v>
      </c>
      <c r="X7" s="22">
        <v>320</v>
      </c>
      <c r="Y7" s="7">
        <v>1</v>
      </c>
      <c r="Z7" s="8">
        <v>320</v>
      </c>
      <c r="AA7" s="7">
        <v>1</v>
      </c>
      <c r="AB7" s="8">
        <v>360</v>
      </c>
    </row>
    <row r="8" spans="1:28" s="118" customFormat="1" ht="15.75" x14ac:dyDescent="0.25">
      <c r="A8" s="38">
        <v>340</v>
      </c>
      <c r="B8" s="39">
        <v>3</v>
      </c>
      <c r="C8" s="42" t="s">
        <v>60</v>
      </c>
      <c r="D8" s="9">
        <f>G8*F8+L8*M8+O8*P8+R8*S8</f>
        <v>42</v>
      </c>
      <c r="E8" s="7">
        <v>4</v>
      </c>
      <c r="F8" s="201">
        <v>1</v>
      </c>
      <c r="G8" s="185">
        <v>5</v>
      </c>
      <c r="H8" s="7"/>
      <c r="I8" s="201"/>
      <c r="J8" s="173"/>
      <c r="K8" s="7">
        <v>1</v>
      </c>
      <c r="L8" s="201">
        <v>2</v>
      </c>
      <c r="M8" s="185">
        <v>11</v>
      </c>
      <c r="N8" s="7">
        <v>2</v>
      </c>
      <c r="O8" s="201">
        <v>1</v>
      </c>
      <c r="P8" s="185">
        <v>9</v>
      </c>
      <c r="Q8" s="7">
        <v>5</v>
      </c>
      <c r="R8" s="201">
        <v>2</v>
      </c>
      <c r="S8" s="185">
        <v>3</v>
      </c>
      <c r="T8" s="165"/>
      <c r="U8" s="7">
        <v>3</v>
      </c>
      <c r="V8" s="173">
        <v>280</v>
      </c>
      <c r="W8" s="7">
        <v>2</v>
      </c>
      <c r="X8" s="8">
        <v>340</v>
      </c>
      <c r="Y8" s="7">
        <v>5</v>
      </c>
      <c r="Z8" s="8">
        <v>240</v>
      </c>
      <c r="AA8" s="7">
        <v>3</v>
      </c>
      <c r="AB8" s="8">
        <v>320</v>
      </c>
    </row>
    <row r="9" spans="1:28" ht="15.75" x14ac:dyDescent="0.25">
      <c r="A9" s="38">
        <v>270</v>
      </c>
      <c r="B9" s="39">
        <v>4</v>
      </c>
      <c r="C9" s="40" t="s">
        <v>52</v>
      </c>
      <c r="D9" s="9">
        <f>G9+L9*M9+O9*P9+R9*S9</f>
        <v>37</v>
      </c>
      <c r="E9" s="7">
        <v>7</v>
      </c>
      <c r="F9" s="201">
        <v>1</v>
      </c>
      <c r="G9" s="185">
        <v>2</v>
      </c>
      <c r="H9" s="7"/>
      <c r="I9" s="201"/>
      <c r="J9" s="173"/>
      <c r="K9" s="7">
        <v>2</v>
      </c>
      <c r="L9" s="201">
        <v>2</v>
      </c>
      <c r="M9" s="185">
        <v>9</v>
      </c>
      <c r="N9" s="7">
        <v>6</v>
      </c>
      <c r="O9" s="201">
        <v>1</v>
      </c>
      <c r="P9" s="185">
        <v>3</v>
      </c>
      <c r="Q9" s="7">
        <v>3</v>
      </c>
      <c r="R9" s="201">
        <v>2</v>
      </c>
      <c r="S9" s="185">
        <v>7</v>
      </c>
      <c r="T9" s="165"/>
      <c r="U9" s="7">
        <v>4</v>
      </c>
      <c r="V9" s="173">
        <v>260</v>
      </c>
      <c r="W9" s="7">
        <v>6</v>
      </c>
      <c r="X9" s="8">
        <v>270</v>
      </c>
      <c r="Y9" s="7">
        <v>6</v>
      </c>
      <c r="Z9" s="8">
        <v>230</v>
      </c>
      <c r="AA9" s="7">
        <v>4</v>
      </c>
      <c r="AB9" s="8">
        <v>300</v>
      </c>
    </row>
    <row r="10" spans="1:28" ht="15.75" x14ac:dyDescent="0.25">
      <c r="A10" s="38" t="s">
        <v>67</v>
      </c>
      <c r="B10" s="39">
        <v>5</v>
      </c>
      <c r="C10" s="40" t="s">
        <v>29</v>
      </c>
      <c r="D10" s="9">
        <f>G10*F10+L10*M10+O10*P10+R10*S10</f>
        <v>32</v>
      </c>
      <c r="E10" s="7">
        <v>1</v>
      </c>
      <c r="F10" s="201">
        <v>1</v>
      </c>
      <c r="G10" s="185">
        <v>11</v>
      </c>
      <c r="H10" s="7"/>
      <c r="I10" s="201"/>
      <c r="J10" s="173"/>
      <c r="K10" s="7">
        <v>4</v>
      </c>
      <c r="L10" s="201">
        <v>2</v>
      </c>
      <c r="M10" s="185">
        <v>5</v>
      </c>
      <c r="N10" s="7">
        <v>4</v>
      </c>
      <c r="O10" s="201">
        <v>1</v>
      </c>
      <c r="P10" s="185">
        <v>5</v>
      </c>
      <c r="Q10" s="7">
        <v>6</v>
      </c>
      <c r="R10" s="201">
        <v>2</v>
      </c>
      <c r="S10" s="185">
        <v>3</v>
      </c>
      <c r="T10" s="165"/>
      <c r="U10" s="7">
        <v>6</v>
      </c>
      <c r="V10" s="173">
        <v>220</v>
      </c>
      <c r="W10" s="7"/>
      <c r="X10" s="8"/>
      <c r="Y10" s="7"/>
      <c r="Z10" s="8"/>
      <c r="AA10" s="7">
        <v>6</v>
      </c>
      <c r="AB10" s="8">
        <v>270</v>
      </c>
    </row>
    <row r="11" spans="1:28" ht="15.75" x14ac:dyDescent="0.25">
      <c r="A11" s="38">
        <v>300</v>
      </c>
      <c r="B11" s="39">
        <v>6</v>
      </c>
      <c r="C11" s="40" t="s">
        <v>300</v>
      </c>
      <c r="D11" s="9">
        <f>G11*F11+L11*M11+O11*P11+R11*S11</f>
        <v>15</v>
      </c>
      <c r="E11" s="7">
        <v>5</v>
      </c>
      <c r="F11" s="201">
        <v>1</v>
      </c>
      <c r="G11" s="262">
        <v>3</v>
      </c>
      <c r="H11" s="7">
        <v>1</v>
      </c>
      <c r="I11" s="201">
        <v>0.5</v>
      </c>
      <c r="J11" s="41">
        <v>12</v>
      </c>
      <c r="K11" s="7">
        <v>5</v>
      </c>
      <c r="L11" s="201">
        <v>2</v>
      </c>
      <c r="M11" s="262">
        <v>3</v>
      </c>
      <c r="N11" s="7">
        <v>7</v>
      </c>
      <c r="O11" s="201">
        <v>1</v>
      </c>
      <c r="P11" s="262">
        <v>2</v>
      </c>
      <c r="Q11" s="7">
        <v>8</v>
      </c>
      <c r="R11" s="201">
        <v>2</v>
      </c>
      <c r="S11" s="262">
        <v>2</v>
      </c>
      <c r="T11" s="164"/>
      <c r="U11" s="7">
        <v>7</v>
      </c>
      <c r="V11" s="41">
        <v>210</v>
      </c>
      <c r="W11" s="7">
        <v>4</v>
      </c>
      <c r="X11" s="22">
        <v>300</v>
      </c>
      <c r="Y11" s="7">
        <v>4</v>
      </c>
      <c r="Z11" s="8">
        <v>260</v>
      </c>
      <c r="AA11" s="7">
        <v>7</v>
      </c>
      <c r="AB11" s="8">
        <v>260</v>
      </c>
    </row>
    <row r="12" spans="1:28" ht="15.75" x14ac:dyDescent="0.25">
      <c r="A12" s="38" t="s">
        <v>67</v>
      </c>
      <c r="B12" s="39">
        <v>7</v>
      </c>
      <c r="C12" s="42" t="s">
        <v>24</v>
      </c>
      <c r="D12" s="9">
        <f>O12*P12+R12*S12+J12*I12</f>
        <v>15</v>
      </c>
      <c r="E12" s="7"/>
      <c r="F12" s="201"/>
      <c r="G12" s="41"/>
      <c r="H12" s="7">
        <v>5</v>
      </c>
      <c r="I12" s="201">
        <v>0.5</v>
      </c>
      <c r="J12" s="262">
        <v>4</v>
      </c>
      <c r="K12" s="7"/>
      <c r="L12" s="201"/>
      <c r="M12" s="41"/>
      <c r="N12" s="7">
        <v>5</v>
      </c>
      <c r="O12" s="201">
        <v>1</v>
      </c>
      <c r="P12" s="262">
        <v>3</v>
      </c>
      <c r="Q12" s="7">
        <v>4</v>
      </c>
      <c r="R12" s="201">
        <v>2</v>
      </c>
      <c r="S12" s="262">
        <v>5</v>
      </c>
      <c r="T12" s="164"/>
      <c r="U12" s="7">
        <v>5</v>
      </c>
      <c r="V12" s="41">
        <v>230</v>
      </c>
      <c r="W12" s="7"/>
      <c r="X12" s="23"/>
      <c r="Y12" s="7"/>
      <c r="Z12" s="8"/>
      <c r="AA12" s="7">
        <v>5</v>
      </c>
      <c r="AB12" s="8">
        <v>280</v>
      </c>
    </row>
    <row r="13" spans="1:28" ht="15.75" x14ac:dyDescent="0.25">
      <c r="A13" s="38"/>
      <c r="B13" s="39">
        <v>8</v>
      </c>
      <c r="C13" s="40" t="s">
        <v>94</v>
      </c>
      <c r="D13" s="9">
        <f>G13+L13*M13+O13*P13+R13*S13+J13*I13</f>
        <v>10</v>
      </c>
      <c r="E13" s="7">
        <v>6</v>
      </c>
      <c r="F13" s="201">
        <v>1</v>
      </c>
      <c r="G13" s="262">
        <v>3</v>
      </c>
      <c r="H13" s="7">
        <v>2</v>
      </c>
      <c r="I13" s="201">
        <v>0.5</v>
      </c>
      <c r="J13" s="262">
        <v>10</v>
      </c>
      <c r="K13" s="7"/>
      <c r="L13" s="201"/>
      <c r="M13" s="41"/>
      <c r="N13" s="7"/>
      <c r="O13" s="201"/>
      <c r="P13" s="41"/>
      <c r="Q13" s="7">
        <v>9</v>
      </c>
      <c r="R13" s="201">
        <v>2</v>
      </c>
      <c r="S13" s="262">
        <v>1</v>
      </c>
      <c r="T13" s="164"/>
      <c r="U13" s="7">
        <v>8</v>
      </c>
      <c r="V13" s="41">
        <v>190</v>
      </c>
      <c r="W13" s="7"/>
      <c r="X13" s="23"/>
      <c r="Y13" s="7"/>
      <c r="Z13" s="8"/>
      <c r="AA13" s="7"/>
      <c r="AB13" s="8"/>
    </row>
    <row r="14" spans="1:28" ht="15.75" x14ac:dyDescent="0.25">
      <c r="A14" s="38">
        <v>280</v>
      </c>
      <c r="B14" s="39">
        <v>9</v>
      </c>
      <c r="C14" s="42" t="s">
        <v>61</v>
      </c>
      <c r="D14" s="9">
        <f>G14+L14*M14+O14*P14+R14*S14</f>
        <v>10</v>
      </c>
      <c r="E14" s="7">
        <v>8</v>
      </c>
      <c r="F14" s="201">
        <v>1</v>
      </c>
      <c r="G14" s="262">
        <v>1</v>
      </c>
      <c r="H14" s="7">
        <v>3</v>
      </c>
      <c r="I14" s="201">
        <v>0.5</v>
      </c>
      <c r="J14" s="268">
        <v>8</v>
      </c>
      <c r="K14" s="7">
        <v>7</v>
      </c>
      <c r="L14" s="201">
        <v>2</v>
      </c>
      <c r="M14" s="262">
        <v>2</v>
      </c>
      <c r="N14" s="7">
        <v>9</v>
      </c>
      <c r="O14" s="201">
        <v>1</v>
      </c>
      <c r="P14" s="262">
        <v>1</v>
      </c>
      <c r="Q14" s="7">
        <v>7</v>
      </c>
      <c r="R14" s="201">
        <v>2</v>
      </c>
      <c r="S14" s="262">
        <v>2</v>
      </c>
      <c r="T14" s="164"/>
      <c r="U14" s="7">
        <v>9</v>
      </c>
      <c r="V14" s="41">
        <v>180</v>
      </c>
      <c r="W14" s="7">
        <v>5</v>
      </c>
      <c r="X14" s="22">
        <v>280</v>
      </c>
      <c r="Y14" s="7">
        <v>2</v>
      </c>
      <c r="Z14" s="8">
        <v>300</v>
      </c>
      <c r="AA14" s="7"/>
      <c r="AB14" s="8"/>
    </row>
    <row r="15" spans="1:28" ht="15.75" x14ac:dyDescent="0.25">
      <c r="A15" s="38" t="s">
        <v>67</v>
      </c>
      <c r="B15" s="39">
        <v>10</v>
      </c>
      <c r="C15" s="40" t="s">
        <v>78</v>
      </c>
      <c r="D15" s="9">
        <f>G15+L15*M15+O15*P15+R15*S15</f>
        <v>9</v>
      </c>
      <c r="E15" s="7">
        <v>6</v>
      </c>
      <c r="F15" s="201">
        <v>1</v>
      </c>
      <c r="G15" s="262">
        <v>3</v>
      </c>
      <c r="H15" s="7"/>
      <c r="I15" s="201"/>
      <c r="J15" s="41"/>
      <c r="K15" s="7">
        <v>8</v>
      </c>
      <c r="L15" s="201">
        <v>2</v>
      </c>
      <c r="M15" s="262">
        <v>2</v>
      </c>
      <c r="N15" s="7"/>
      <c r="O15" s="201"/>
      <c r="P15" s="41"/>
      <c r="Q15" s="7">
        <v>10</v>
      </c>
      <c r="R15" s="201">
        <v>2</v>
      </c>
      <c r="S15" s="262">
        <v>1</v>
      </c>
      <c r="T15" s="164"/>
      <c r="U15" s="7">
        <v>10</v>
      </c>
      <c r="V15" s="41">
        <v>150</v>
      </c>
      <c r="W15" s="7"/>
      <c r="X15" s="23"/>
      <c r="Y15" s="7"/>
      <c r="Z15" s="8"/>
      <c r="AA15" s="7"/>
      <c r="AB15" s="8"/>
    </row>
    <row r="16" spans="1:28" s="118" customFormat="1" ht="15.75" x14ac:dyDescent="0.25">
      <c r="A16" s="38"/>
      <c r="B16" s="39">
        <v>11</v>
      </c>
      <c r="C16" s="42" t="s">
        <v>47</v>
      </c>
      <c r="D16" s="9">
        <f>L16*M16</f>
        <v>2</v>
      </c>
      <c r="E16" s="7"/>
      <c r="F16" s="201"/>
      <c r="G16" s="41"/>
      <c r="H16" s="7"/>
      <c r="I16" s="201"/>
      <c r="J16" s="41"/>
      <c r="K16" s="7">
        <v>9</v>
      </c>
      <c r="L16" s="201">
        <v>2</v>
      </c>
      <c r="M16" s="262">
        <v>1</v>
      </c>
      <c r="N16" s="7"/>
      <c r="O16" s="201"/>
      <c r="P16" s="41"/>
      <c r="Q16" s="7"/>
      <c r="R16" s="201"/>
      <c r="S16" s="41"/>
      <c r="T16" s="164"/>
      <c r="U16" s="7"/>
      <c r="V16" s="41"/>
      <c r="W16" s="7"/>
      <c r="X16" s="22"/>
      <c r="Y16" s="7"/>
      <c r="Z16" s="8"/>
      <c r="AA16" s="7"/>
      <c r="AB16" s="8"/>
    </row>
    <row r="17" spans="1:28" ht="15.75" x14ac:dyDescent="0.25">
      <c r="A17" s="38"/>
      <c r="B17" s="39">
        <v>12</v>
      </c>
      <c r="C17" s="40" t="s">
        <v>285</v>
      </c>
      <c r="D17" s="9">
        <f>O17*P17+R17*S17+J17*I17</f>
        <v>2</v>
      </c>
      <c r="E17" s="7"/>
      <c r="F17" s="201"/>
      <c r="G17" s="41"/>
      <c r="H17" s="7">
        <v>6</v>
      </c>
      <c r="I17" s="201">
        <v>0.5</v>
      </c>
      <c r="J17" s="262">
        <v>4</v>
      </c>
      <c r="K17" s="7"/>
      <c r="L17" s="201"/>
      <c r="M17" s="41"/>
      <c r="N17" s="7"/>
      <c r="O17" s="201"/>
      <c r="P17" s="41"/>
      <c r="Q17" s="7"/>
      <c r="R17" s="201"/>
      <c r="S17" s="41"/>
      <c r="T17" s="164"/>
      <c r="U17" s="7"/>
      <c r="V17" s="41"/>
      <c r="W17" s="7"/>
      <c r="X17" s="23"/>
      <c r="Y17" s="7"/>
      <c r="Z17" s="8"/>
      <c r="AA17" s="7"/>
      <c r="AB17" s="8"/>
    </row>
    <row r="18" spans="1:28" ht="15.75" x14ac:dyDescent="0.25">
      <c r="A18" s="38"/>
      <c r="B18" s="39">
        <v>13</v>
      </c>
      <c r="C18" s="42" t="s">
        <v>299</v>
      </c>
      <c r="D18" s="9">
        <f>O18*P18+R18*S18+J18*I18</f>
        <v>2</v>
      </c>
      <c r="E18" s="7"/>
      <c r="F18" s="201"/>
      <c r="G18" s="41"/>
      <c r="H18" s="7">
        <v>8</v>
      </c>
      <c r="I18" s="201">
        <v>0.5</v>
      </c>
      <c r="J18" s="262">
        <v>2</v>
      </c>
      <c r="K18" s="7"/>
      <c r="L18" s="201"/>
      <c r="M18" s="41"/>
      <c r="N18" s="7">
        <v>10</v>
      </c>
      <c r="O18" s="201">
        <v>1</v>
      </c>
      <c r="P18" s="262">
        <v>1</v>
      </c>
      <c r="Q18" s="7"/>
      <c r="R18" s="201"/>
      <c r="S18" s="41"/>
      <c r="T18" s="164"/>
      <c r="U18" s="7"/>
      <c r="V18" s="41"/>
      <c r="W18" s="7"/>
      <c r="X18" s="22"/>
      <c r="Y18" s="7"/>
      <c r="Z18" s="8"/>
      <c r="AA18" s="7"/>
      <c r="AB18" s="8"/>
    </row>
    <row r="19" spans="1:28" s="118" customFormat="1" ht="15.75" x14ac:dyDescent="0.25">
      <c r="A19" s="38"/>
      <c r="B19" s="39">
        <v>14</v>
      </c>
      <c r="C19" s="40" t="s">
        <v>301</v>
      </c>
      <c r="D19" s="9">
        <f>G19+L19*M19+O19*P19+R19*S19</f>
        <v>2</v>
      </c>
      <c r="E19" s="7"/>
      <c r="F19" s="201"/>
      <c r="G19" s="41"/>
      <c r="H19" s="7"/>
      <c r="I19" s="201"/>
      <c r="J19" s="41"/>
      <c r="K19" s="7"/>
      <c r="L19" s="201"/>
      <c r="M19" s="41"/>
      <c r="N19" s="7">
        <v>8</v>
      </c>
      <c r="O19" s="201">
        <v>1</v>
      </c>
      <c r="P19" s="262">
        <v>2</v>
      </c>
      <c r="Q19" s="7"/>
      <c r="R19" s="201"/>
      <c r="S19" s="41"/>
      <c r="T19" s="164"/>
      <c r="U19" s="7"/>
      <c r="V19" s="41"/>
      <c r="W19" s="7"/>
      <c r="X19" s="23"/>
      <c r="Y19" s="7"/>
      <c r="Z19" s="8"/>
      <c r="AA19" s="7"/>
      <c r="AB19" s="8"/>
    </row>
    <row r="20" spans="1:28" s="118" customFormat="1" ht="15.75" x14ac:dyDescent="0.25">
      <c r="A20" s="38"/>
      <c r="B20" s="39">
        <v>15</v>
      </c>
      <c r="C20" s="40" t="s">
        <v>335</v>
      </c>
      <c r="D20" s="9">
        <f>O20*P20+R20*S20+J20*I20</f>
        <v>1</v>
      </c>
      <c r="E20" s="7"/>
      <c r="F20" s="201"/>
      <c r="G20" s="41"/>
      <c r="H20" s="7">
        <v>9</v>
      </c>
      <c r="I20" s="201">
        <v>0.5</v>
      </c>
      <c r="J20" s="262">
        <v>2</v>
      </c>
      <c r="K20" s="7"/>
      <c r="L20" s="201"/>
      <c r="M20" s="41"/>
      <c r="N20" s="7"/>
      <c r="O20" s="201"/>
      <c r="P20" s="41"/>
      <c r="Q20" s="7"/>
      <c r="R20" s="201"/>
      <c r="S20" s="41"/>
      <c r="T20" s="164"/>
      <c r="U20" s="7"/>
      <c r="V20" s="41"/>
      <c r="W20" s="7"/>
      <c r="X20" s="23"/>
      <c r="Y20" s="7"/>
      <c r="Z20" s="8"/>
      <c r="AA20" s="7"/>
      <c r="AB20" s="8"/>
    </row>
    <row r="21" spans="1:28" s="118" customFormat="1" ht="16.5" thickBot="1" x14ac:dyDescent="0.3">
      <c r="A21" s="38"/>
      <c r="B21" s="39">
        <v>16</v>
      </c>
      <c r="C21" s="40" t="s">
        <v>72</v>
      </c>
      <c r="D21" s="9">
        <f>O21*P21+R21*S21+J21*I21</f>
        <v>0.5</v>
      </c>
      <c r="E21" s="7"/>
      <c r="F21" s="201"/>
      <c r="G21" s="41"/>
      <c r="H21" s="7">
        <v>10</v>
      </c>
      <c r="I21" s="201">
        <v>0.5</v>
      </c>
      <c r="J21" s="262">
        <v>1</v>
      </c>
      <c r="K21" s="7"/>
      <c r="L21" s="201"/>
      <c r="M21" s="41"/>
      <c r="N21" s="7"/>
      <c r="O21" s="201"/>
      <c r="P21" s="41"/>
      <c r="Q21" s="7"/>
      <c r="R21" s="201"/>
      <c r="S21" s="41"/>
      <c r="T21" s="164"/>
      <c r="U21" s="7"/>
      <c r="V21" s="41"/>
      <c r="W21" s="7"/>
      <c r="X21" s="23"/>
      <c r="Y21" s="7"/>
      <c r="Z21" s="8"/>
      <c r="AA21" s="7"/>
      <c r="AB21" s="8"/>
    </row>
    <row r="22" spans="1:28" s="118" customFormat="1" ht="21.75" customHeight="1" thickBot="1" x14ac:dyDescent="0.3">
      <c r="A22" s="305" t="s">
        <v>63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7"/>
      <c r="U22" s="167"/>
      <c r="V22" s="168"/>
      <c r="W22" s="7"/>
      <c r="X22" s="8"/>
      <c r="Y22" s="7"/>
      <c r="Z22" s="8"/>
      <c r="AA22" s="7"/>
      <c r="AB22" s="8"/>
    </row>
    <row r="23" spans="1:28" ht="15.75" x14ac:dyDescent="0.25">
      <c r="A23" s="38" t="s">
        <v>64</v>
      </c>
      <c r="B23" s="39">
        <v>1</v>
      </c>
      <c r="C23" s="40" t="s">
        <v>8</v>
      </c>
      <c r="D23" s="9">
        <f t="shared" ref="D23:D32" si="0">F23*G23+L23*M23+O23*P23</f>
        <v>34</v>
      </c>
      <c r="E23" s="7">
        <v>1</v>
      </c>
      <c r="F23" s="201">
        <v>1</v>
      </c>
      <c r="G23" s="169">
        <v>9</v>
      </c>
      <c r="H23" s="7"/>
      <c r="I23" s="201"/>
      <c r="J23" s="22"/>
      <c r="K23" s="7">
        <v>1</v>
      </c>
      <c r="L23" s="201">
        <v>2</v>
      </c>
      <c r="M23" s="169">
        <v>7</v>
      </c>
      <c r="N23" s="7">
        <v>1</v>
      </c>
      <c r="O23" s="201">
        <v>1</v>
      </c>
      <c r="P23" s="169">
        <v>11</v>
      </c>
      <c r="Q23" s="7"/>
      <c r="R23" s="201"/>
      <c r="S23" s="22"/>
      <c r="T23" s="166"/>
      <c r="U23" s="7">
        <v>1</v>
      </c>
      <c r="V23" s="22">
        <v>320</v>
      </c>
      <c r="W23" s="7">
        <v>1</v>
      </c>
      <c r="X23" s="22">
        <v>360</v>
      </c>
      <c r="Y23" s="7">
        <v>2</v>
      </c>
      <c r="Z23" s="8">
        <v>300</v>
      </c>
      <c r="AA23" s="7">
        <v>1</v>
      </c>
      <c r="AB23" s="8">
        <v>360</v>
      </c>
    </row>
    <row r="24" spans="1:28" ht="15.75" x14ac:dyDescent="0.25">
      <c r="A24" s="38" t="s">
        <v>64</v>
      </c>
      <c r="B24" s="39">
        <v>2</v>
      </c>
      <c r="C24" s="40" t="s">
        <v>125</v>
      </c>
      <c r="D24" s="9">
        <f t="shared" si="0"/>
        <v>22</v>
      </c>
      <c r="E24" s="7">
        <v>2</v>
      </c>
      <c r="F24" s="201">
        <v>1</v>
      </c>
      <c r="G24" s="168">
        <v>7</v>
      </c>
      <c r="H24" s="7">
        <v>3</v>
      </c>
      <c r="I24" s="201">
        <v>0.5</v>
      </c>
      <c r="J24" s="8">
        <v>1</v>
      </c>
      <c r="K24" s="7">
        <v>3</v>
      </c>
      <c r="L24" s="201">
        <v>2</v>
      </c>
      <c r="M24" s="168">
        <v>3</v>
      </c>
      <c r="N24" s="7">
        <v>2</v>
      </c>
      <c r="O24" s="201">
        <v>1</v>
      </c>
      <c r="P24" s="168">
        <v>9</v>
      </c>
      <c r="Q24" s="7"/>
      <c r="R24" s="201"/>
      <c r="S24" s="8"/>
      <c r="T24" s="163"/>
      <c r="U24" s="7">
        <v>3</v>
      </c>
      <c r="V24" s="8">
        <v>300</v>
      </c>
      <c r="W24" s="7">
        <v>2</v>
      </c>
      <c r="X24" s="8">
        <v>340</v>
      </c>
      <c r="Y24" s="7">
        <v>1</v>
      </c>
      <c r="Z24" s="8">
        <v>320</v>
      </c>
      <c r="AA24" s="7">
        <v>2</v>
      </c>
      <c r="AB24" s="8">
        <v>340</v>
      </c>
    </row>
    <row r="25" spans="1:28" ht="15.75" x14ac:dyDescent="0.25">
      <c r="A25" s="38" t="s">
        <v>64</v>
      </c>
      <c r="B25" s="39">
        <v>3</v>
      </c>
      <c r="C25" s="40" t="s">
        <v>24</v>
      </c>
      <c r="D25" s="9">
        <f t="shared" si="0"/>
        <v>19</v>
      </c>
      <c r="E25" s="7">
        <v>5</v>
      </c>
      <c r="F25" s="201">
        <v>1</v>
      </c>
      <c r="G25" s="168">
        <v>2</v>
      </c>
      <c r="H25" s="7">
        <v>2</v>
      </c>
      <c r="I25" s="201">
        <v>0.5</v>
      </c>
      <c r="J25" s="8">
        <v>3</v>
      </c>
      <c r="K25" s="7">
        <v>2</v>
      </c>
      <c r="L25" s="201">
        <v>2</v>
      </c>
      <c r="M25" s="168">
        <v>5</v>
      </c>
      <c r="N25" s="7">
        <v>3</v>
      </c>
      <c r="O25" s="201">
        <v>1</v>
      </c>
      <c r="P25" s="168">
        <v>7</v>
      </c>
      <c r="Q25" s="7"/>
      <c r="R25" s="201"/>
      <c r="S25" s="8"/>
      <c r="T25" s="163"/>
      <c r="U25" s="7">
        <v>2</v>
      </c>
      <c r="V25" s="8">
        <v>300</v>
      </c>
      <c r="W25" s="7"/>
      <c r="X25" s="8"/>
      <c r="Y25" s="7">
        <v>3</v>
      </c>
      <c r="Z25" s="8">
        <v>280</v>
      </c>
      <c r="AA25" s="7">
        <v>3</v>
      </c>
      <c r="AB25" s="8">
        <v>320</v>
      </c>
    </row>
    <row r="26" spans="1:28" ht="15.75" x14ac:dyDescent="0.25">
      <c r="A26" s="38" t="s">
        <v>64</v>
      </c>
      <c r="B26" s="39">
        <v>4</v>
      </c>
      <c r="C26" s="40" t="s">
        <v>47</v>
      </c>
      <c r="D26" s="9">
        <f t="shared" si="0"/>
        <v>10</v>
      </c>
      <c r="E26" s="7">
        <v>2</v>
      </c>
      <c r="F26" s="201">
        <v>1</v>
      </c>
      <c r="G26" s="168">
        <v>7</v>
      </c>
      <c r="H26" s="7"/>
      <c r="I26" s="201"/>
      <c r="J26" s="8"/>
      <c r="K26" s="7"/>
      <c r="L26" s="201"/>
      <c r="M26" s="8"/>
      <c r="N26" s="7">
        <v>5</v>
      </c>
      <c r="O26" s="201">
        <v>1</v>
      </c>
      <c r="P26" s="168">
        <v>3</v>
      </c>
      <c r="Q26" s="7"/>
      <c r="R26" s="201"/>
      <c r="S26" s="8"/>
      <c r="T26" s="163"/>
      <c r="U26" s="7">
        <v>5</v>
      </c>
      <c r="V26" s="8">
        <v>240</v>
      </c>
      <c r="W26" s="7">
        <v>3</v>
      </c>
      <c r="X26" s="8">
        <v>320</v>
      </c>
      <c r="Y26" s="7">
        <v>4</v>
      </c>
      <c r="Z26" s="8">
        <v>260</v>
      </c>
      <c r="AA26" s="7">
        <v>4</v>
      </c>
      <c r="AB26" s="8">
        <v>300</v>
      </c>
    </row>
    <row r="27" spans="1:28" s="118" customFormat="1" ht="15.75" x14ac:dyDescent="0.25">
      <c r="A27" s="38"/>
      <c r="B27" s="39">
        <v>5</v>
      </c>
      <c r="C27" s="40" t="s">
        <v>52</v>
      </c>
      <c r="D27" s="9">
        <f t="shared" si="0"/>
        <v>10</v>
      </c>
      <c r="E27" s="7">
        <v>6</v>
      </c>
      <c r="F27" s="201">
        <v>1</v>
      </c>
      <c r="G27" s="168">
        <v>1</v>
      </c>
      <c r="H27" s="7"/>
      <c r="I27" s="201"/>
      <c r="J27" s="8"/>
      <c r="K27" s="7"/>
      <c r="L27" s="201"/>
      <c r="M27" s="8"/>
      <c r="N27" s="7">
        <v>2</v>
      </c>
      <c r="O27" s="201">
        <v>1</v>
      </c>
      <c r="P27" s="168">
        <v>9</v>
      </c>
      <c r="Q27" s="7"/>
      <c r="R27" s="201"/>
      <c r="S27" s="8"/>
      <c r="T27" s="163"/>
      <c r="U27" s="7">
        <v>6</v>
      </c>
      <c r="V27" s="8">
        <v>230</v>
      </c>
      <c r="W27" s="7"/>
      <c r="X27" s="8"/>
      <c r="Y27" s="7"/>
      <c r="Z27" s="8"/>
      <c r="AA27" s="7"/>
      <c r="AB27" s="8"/>
    </row>
    <row r="28" spans="1:28" ht="15.75" x14ac:dyDescent="0.25">
      <c r="A28" s="38" t="s">
        <v>64</v>
      </c>
      <c r="B28" s="39">
        <v>6</v>
      </c>
      <c r="C28" s="40" t="s">
        <v>94</v>
      </c>
      <c r="D28" s="9">
        <f t="shared" si="0"/>
        <v>8</v>
      </c>
      <c r="E28" s="7">
        <v>3</v>
      </c>
      <c r="F28" s="201">
        <v>1</v>
      </c>
      <c r="G28" s="169">
        <v>5</v>
      </c>
      <c r="H28" s="7">
        <v>1</v>
      </c>
      <c r="I28" s="201">
        <v>0.5</v>
      </c>
      <c r="J28" s="22">
        <v>5</v>
      </c>
      <c r="K28" s="7">
        <v>4</v>
      </c>
      <c r="L28" s="201">
        <v>2</v>
      </c>
      <c r="M28" s="169">
        <v>1</v>
      </c>
      <c r="N28" s="7">
        <v>7</v>
      </c>
      <c r="O28" s="201">
        <v>1</v>
      </c>
      <c r="P28" s="169">
        <v>1</v>
      </c>
      <c r="Q28" s="7"/>
      <c r="R28" s="201"/>
      <c r="S28" s="22"/>
      <c r="T28" s="166"/>
      <c r="U28" s="7">
        <v>4</v>
      </c>
      <c r="V28" s="22">
        <v>260</v>
      </c>
      <c r="W28" s="7">
        <v>4</v>
      </c>
      <c r="X28" s="22">
        <v>300</v>
      </c>
      <c r="Y28" s="7">
        <v>5</v>
      </c>
      <c r="Z28" s="8">
        <v>240</v>
      </c>
      <c r="AA28" s="7">
        <v>4</v>
      </c>
      <c r="AB28" s="11">
        <v>300</v>
      </c>
    </row>
    <row r="29" spans="1:28" s="118" customFormat="1" ht="15.75" x14ac:dyDescent="0.25">
      <c r="A29" s="38"/>
      <c r="B29" s="39">
        <v>7</v>
      </c>
      <c r="C29" s="42" t="s">
        <v>60</v>
      </c>
      <c r="D29" s="9">
        <f t="shared" si="0"/>
        <v>5</v>
      </c>
      <c r="E29" s="7">
        <v>4</v>
      </c>
      <c r="F29" s="201">
        <v>1</v>
      </c>
      <c r="G29" s="168">
        <v>3</v>
      </c>
      <c r="H29" s="7"/>
      <c r="I29" s="201"/>
      <c r="J29" s="8"/>
      <c r="K29" s="7"/>
      <c r="L29" s="201"/>
      <c r="M29" s="8"/>
      <c r="N29" s="7">
        <v>6</v>
      </c>
      <c r="O29" s="201">
        <v>1</v>
      </c>
      <c r="P29" s="168">
        <v>2</v>
      </c>
      <c r="Q29" s="7"/>
      <c r="R29" s="201"/>
      <c r="S29" s="8"/>
      <c r="T29" s="163"/>
      <c r="U29" s="7">
        <v>7</v>
      </c>
      <c r="V29" s="8">
        <v>220</v>
      </c>
      <c r="W29" s="7"/>
      <c r="X29" s="8"/>
      <c r="Y29" s="7"/>
      <c r="Z29" s="8"/>
      <c r="AA29" s="7"/>
      <c r="AB29" s="8"/>
    </row>
    <row r="30" spans="1:28" ht="15.75" x14ac:dyDescent="0.25">
      <c r="A30" s="38"/>
      <c r="B30" s="39">
        <v>8</v>
      </c>
      <c r="C30" s="40" t="s">
        <v>132</v>
      </c>
      <c r="D30" s="9">
        <f t="shared" si="0"/>
        <v>5</v>
      </c>
      <c r="E30" s="7"/>
      <c r="F30" s="201"/>
      <c r="G30" s="8"/>
      <c r="H30" s="7"/>
      <c r="I30" s="201"/>
      <c r="J30" s="8"/>
      <c r="K30" s="7"/>
      <c r="L30" s="201"/>
      <c r="M30" s="8"/>
      <c r="N30" s="7">
        <v>4</v>
      </c>
      <c r="O30" s="201">
        <v>1</v>
      </c>
      <c r="P30" s="168">
        <v>5</v>
      </c>
      <c r="Q30" s="7"/>
      <c r="R30" s="201"/>
      <c r="S30" s="8"/>
      <c r="T30" s="163"/>
      <c r="U30" s="7"/>
      <c r="V30" s="8"/>
      <c r="W30" s="7"/>
      <c r="X30" s="8"/>
      <c r="Y30" s="7"/>
      <c r="Z30" s="8"/>
      <c r="AA30" s="7"/>
      <c r="AB30" s="8"/>
    </row>
    <row r="31" spans="1:28" ht="15.75" x14ac:dyDescent="0.25">
      <c r="A31" s="38"/>
      <c r="B31" s="39">
        <v>9</v>
      </c>
      <c r="C31" s="40" t="s">
        <v>279</v>
      </c>
      <c r="D31" s="9">
        <f t="shared" si="0"/>
        <v>3</v>
      </c>
      <c r="E31" s="7"/>
      <c r="F31" s="201"/>
      <c r="G31" s="22"/>
      <c r="H31" s="7"/>
      <c r="I31" s="201"/>
      <c r="J31" s="22"/>
      <c r="K31" s="7"/>
      <c r="L31" s="201"/>
      <c r="M31" s="22"/>
      <c r="N31" s="7">
        <v>5</v>
      </c>
      <c r="O31" s="201">
        <v>1</v>
      </c>
      <c r="P31" s="169">
        <v>3</v>
      </c>
      <c r="Q31" s="7"/>
      <c r="R31" s="201"/>
      <c r="S31" s="22"/>
      <c r="T31" s="166"/>
      <c r="U31" s="7"/>
      <c r="V31" s="22"/>
      <c r="W31" s="7"/>
      <c r="X31" s="22"/>
      <c r="Y31" s="7"/>
      <c r="Z31" s="8"/>
      <c r="AA31" s="7"/>
      <c r="AB31" s="8"/>
    </row>
    <row r="32" spans="1:28" s="118" customFormat="1" ht="15.75" x14ac:dyDescent="0.25">
      <c r="A32" s="38"/>
      <c r="B32" s="39">
        <v>10</v>
      </c>
      <c r="C32" s="40" t="s">
        <v>300</v>
      </c>
      <c r="D32" s="9">
        <f t="shared" si="0"/>
        <v>2</v>
      </c>
      <c r="E32" s="7"/>
      <c r="F32" s="201"/>
      <c r="G32" s="22"/>
      <c r="H32" s="7"/>
      <c r="I32" s="201"/>
      <c r="J32" s="22"/>
      <c r="K32" s="7"/>
      <c r="L32" s="201"/>
      <c r="M32" s="22"/>
      <c r="N32" s="7">
        <v>6</v>
      </c>
      <c r="O32" s="201">
        <v>1</v>
      </c>
      <c r="P32" s="169">
        <v>2</v>
      </c>
      <c r="Q32" s="7"/>
      <c r="R32" s="201"/>
      <c r="S32" s="22"/>
      <c r="T32" s="166"/>
      <c r="U32" s="7"/>
      <c r="V32" s="22"/>
      <c r="W32" s="7"/>
      <c r="X32" s="22"/>
      <c r="Y32" s="7"/>
      <c r="Z32" s="8"/>
      <c r="AA32" s="7"/>
      <c r="AB32" s="11"/>
    </row>
    <row r="33" spans="1:28" ht="15.75" x14ac:dyDescent="0.25">
      <c r="A33" s="38"/>
      <c r="B33" s="39">
        <v>11</v>
      </c>
      <c r="C33" s="40" t="s">
        <v>299</v>
      </c>
      <c r="D33" s="9">
        <f>J33*I33</f>
        <v>0.5</v>
      </c>
      <c r="E33" s="7"/>
      <c r="F33" s="201"/>
      <c r="G33" s="22"/>
      <c r="H33" s="7">
        <v>3</v>
      </c>
      <c r="I33" s="201">
        <v>0.5</v>
      </c>
      <c r="J33" s="169">
        <v>1</v>
      </c>
      <c r="K33" s="7"/>
      <c r="L33" s="201"/>
      <c r="M33" s="22"/>
      <c r="N33" s="7"/>
      <c r="O33" s="201"/>
      <c r="P33" s="22"/>
      <c r="Q33" s="7"/>
      <c r="R33" s="201"/>
      <c r="S33" s="22"/>
      <c r="T33" s="166"/>
      <c r="U33" s="7"/>
      <c r="V33" s="22"/>
      <c r="W33" s="7"/>
      <c r="X33" s="22"/>
      <c r="Y33" s="7"/>
      <c r="Z33" s="8"/>
      <c r="AA33" s="7"/>
      <c r="AB33" s="11"/>
    </row>
    <row r="34" spans="1:28" s="118" customFormat="1" ht="16.5" thickBot="1" x14ac:dyDescent="0.3">
      <c r="A34" s="38" t="s">
        <v>64</v>
      </c>
      <c r="B34" s="39">
        <v>12</v>
      </c>
      <c r="C34" s="40" t="s">
        <v>126</v>
      </c>
      <c r="D34" s="9">
        <f>F34*G34+L34*M34+O34*P34</f>
        <v>0</v>
      </c>
      <c r="E34" s="7"/>
      <c r="F34" s="201"/>
      <c r="G34" s="8"/>
      <c r="H34" s="7"/>
      <c r="I34" s="201"/>
      <c r="J34" s="8"/>
      <c r="K34" s="7"/>
      <c r="L34" s="201"/>
      <c r="M34" s="8"/>
      <c r="N34" s="7"/>
      <c r="O34" s="201"/>
      <c r="P34" s="8"/>
      <c r="Q34" s="7"/>
      <c r="R34" s="201"/>
      <c r="S34" s="8"/>
      <c r="T34" s="163"/>
      <c r="U34" s="7"/>
      <c r="V34" s="8"/>
      <c r="W34" s="7"/>
      <c r="X34" s="8"/>
      <c r="Y34" s="7">
        <v>4</v>
      </c>
      <c r="Z34" s="8">
        <v>260</v>
      </c>
      <c r="AA34" s="7"/>
      <c r="AB34" s="8"/>
    </row>
    <row r="35" spans="1:28" s="118" customFormat="1" ht="21.75" customHeight="1" thickBot="1" x14ac:dyDescent="0.3">
      <c r="A35" s="305" t="s">
        <v>66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9"/>
      <c r="U35" s="167"/>
      <c r="V35" s="168"/>
      <c r="W35" s="7"/>
      <c r="X35" s="8"/>
      <c r="Y35" s="7"/>
      <c r="Z35" s="8"/>
      <c r="AA35" s="7"/>
      <c r="AB35" s="8"/>
    </row>
    <row r="36" spans="1:28" s="118" customFormat="1" ht="15.75" x14ac:dyDescent="0.25">
      <c r="A36" s="270" t="s">
        <v>65</v>
      </c>
      <c r="B36" s="271">
        <v>1</v>
      </c>
      <c r="C36" s="272" t="s">
        <v>29</v>
      </c>
      <c r="D36" s="278">
        <f t="shared" ref="D36:D45" si="1">G36*F36+M36*L36+P36*O36+S36*R36</f>
        <v>45</v>
      </c>
      <c r="E36" s="20">
        <v>3</v>
      </c>
      <c r="F36" s="200">
        <v>1</v>
      </c>
      <c r="G36" s="184">
        <v>5</v>
      </c>
      <c r="H36" s="20"/>
      <c r="I36" s="200"/>
      <c r="J36" s="21"/>
      <c r="K36" s="20">
        <v>1</v>
      </c>
      <c r="L36" s="200">
        <v>2</v>
      </c>
      <c r="M36" s="184">
        <v>11</v>
      </c>
      <c r="N36" s="20"/>
      <c r="O36" s="200"/>
      <c r="P36" s="21"/>
      <c r="Q36" s="20">
        <v>1</v>
      </c>
      <c r="R36" s="200">
        <v>2</v>
      </c>
      <c r="S36" s="184">
        <v>9</v>
      </c>
      <c r="T36" s="273"/>
      <c r="U36" s="7">
        <v>1</v>
      </c>
      <c r="V36" s="8">
        <v>320</v>
      </c>
      <c r="W36" s="7">
        <v>2</v>
      </c>
      <c r="X36" s="23">
        <v>340</v>
      </c>
      <c r="Y36" s="7"/>
      <c r="Z36" s="8"/>
      <c r="AA36" s="7">
        <v>5</v>
      </c>
      <c r="AB36" s="8">
        <v>300</v>
      </c>
    </row>
    <row r="37" spans="1:28" s="118" customFormat="1" ht="15.75" x14ac:dyDescent="0.25">
      <c r="A37" s="270" t="s">
        <v>65</v>
      </c>
      <c r="B37" s="274">
        <v>2</v>
      </c>
      <c r="C37" s="40" t="s">
        <v>8</v>
      </c>
      <c r="D37" s="279">
        <f t="shared" si="1"/>
        <v>34</v>
      </c>
      <c r="E37" s="7">
        <v>5</v>
      </c>
      <c r="F37" s="201">
        <v>1</v>
      </c>
      <c r="G37" s="168">
        <v>1</v>
      </c>
      <c r="H37" s="7"/>
      <c r="I37" s="201"/>
      <c r="J37" s="8"/>
      <c r="K37" s="7">
        <v>2</v>
      </c>
      <c r="L37" s="201">
        <v>2</v>
      </c>
      <c r="M37" s="168">
        <v>9</v>
      </c>
      <c r="N37" s="7">
        <v>6</v>
      </c>
      <c r="O37" s="201">
        <v>1</v>
      </c>
      <c r="P37" s="168">
        <v>1</v>
      </c>
      <c r="Q37" s="7">
        <v>2</v>
      </c>
      <c r="R37" s="201">
        <v>2</v>
      </c>
      <c r="S37" s="168">
        <v>7</v>
      </c>
      <c r="T37" s="163"/>
      <c r="U37" s="7">
        <v>3</v>
      </c>
      <c r="V37" s="8">
        <v>280</v>
      </c>
      <c r="W37" s="7">
        <v>1</v>
      </c>
      <c r="X37" s="23">
        <v>360</v>
      </c>
      <c r="Y37" s="7">
        <v>1</v>
      </c>
      <c r="Z37" s="8">
        <v>320</v>
      </c>
      <c r="AA37" s="7">
        <v>1</v>
      </c>
      <c r="AB37" s="8">
        <v>360</v>
      </c>
    </row>
    <row r="38" spans="1:28" ht="15.75" x14ac:dyDescent="0.25">
      <c r="A38" s="270" t="s">
        <v>65</v>
      </c>
      <c r="B38" s="274">
        <v>3</v>
      </c>
      <c r="C38" s="40" t="s">
        <v>41</v>
      </c>
      <c r="D38" s="279">
        <f t="shared" si="1"/>
        <v>34</v>
      </c>
      <c r="E38" s="7">
        <v>2</v>
      </c>
      <c r="F38" s="201">
        <v>1</v>
      </c>
      <c r="G38" s="168">
        <v>7</v>
      </c>
      <c r="H38" s="7"/>
      <c r="I38" s="201"/>
      <c r="J38" s="8"/>
      <c r="K38" s="7">
        <v>3</v>
      </c>
      <c r="L38" s="201">
        <v>2</v>
      </c>
      <c r="M38" s="168">
        <v>7</v>
      </c>
      <c r="N38" s="7">
        <v>2</v>
      </c>
      <c r="O38" s="201">
        <v>1</v>
      </c>
      <c r="P38" s="168">
        <v>7</v>
      </c>
      <c r="Q38" s="7">
        <v>4</v>
      </c>
      <c r="R38" s="201">
        <v>2</v>
      </c>
      <c r="S38" s="168">
        <v>3</v>
      </c>
      <c r="T38" s="163"/>
      <c r="U38" s="7">
        <v>6</v>
      </c>
      <c r="V38" s="8">
        <v>240</v>
      </c>
      <c r="W38" s="7">
        <v>5</v>
      </c>
      <c r="X38" s="23">
        <v>280</v>
      </c>
      <c r="Y38" s="7">
        <v>4</v>
      </c>
      <c r="Z38" s="8">
        <v>260</v>
      </c>
      <c r="AA38" s="7">
        <v>6</v>
      </c>
      <c r="AB38" s="8">
        <v>270</v>
      </c>
    </row>
    <row r="39" spans="1:28" s="118" customFormat="1" ht="15.75" x14ac:dyDescent="0.25">
      <c r="A39" s="270" t="s">
        <v>65</v>
      </c>
      <c r="B39" s="274">
        <v>4</v>
      </c>
      <c r="C39" s="40" t="s">
        <v>60</v>
      </c>
      <c r="D39" s="279">
        <f t="shared" si="1"/>
        <v>30</v>
      </c>
      <c r="E39" s="7">
        <v>1</v>
      </c>
      <c r="F39" s="201">
        <v>1</v>
      </c>
      <c r="G39" s="168">
        <v>9</v>
      </c>
      <c r="H39" s="7"/>
      <c r="I39" s="201"/>
      <c r="J39" s="8"/>
      <c r="K39" s="7">
        <v>5</v>
      </c>
      <c r="L39" s="201">
        <v>2</v>
      </c>
      <c r="M39" s="168">
        <v>3</v>
      </c>
      <c r="N39" s="7">
        <v>3</v>
      </c>
      <c r="O39" s="201">
        <v>1</v>
      </c>
      <c r="P39" s="168">
        <v>5</v>
      </c>
      <c r="Q39" s="7">
        <v>3</v>
      </c>
      <c r="R39" s="201">
        <v>2</v>
      </c>
      <c r="S39" s="168">
        <v>5</v>
      </c>
      <c r="T39" s="163"/>
      <c r="U39" s="7">
        <v>7</v>
      </c>
      <c r="V39" s="8">
        <v>230</v>
      </c>
      <c r="W39" s="7">
        <v>3</v>
      </c>
      <c r="X39" s="23">
        <v>320</v>
      </c>
      <c r="Y39" s="7">
        <v>5</v>
      </c>
      <c r="Z39" s="8">
        <v>240</v>
      </c>
      <c r="AA39" s="7">
        <v>3</v>
      </c>
      <c r="AB39" s="8">
        <v>320</v>
      </c>
    </row>
    <row r="40" spans="1:28" s="118" customFormat="1" ht="15.75" x14ac:dyDescent="0.25">
      <c r="A40" s="270" t="s">
        <v>65</v>
      </c>
      <c r="B40" s="274">
        <v>5</v>
      </c>
      <c r="C40" s="40" t="s">
        <v>127</v>
      </c>
      <c r="D40" s="279">
        <f t="shared" si="1"/>
        <v>11</v>
      </c>
      <c r="E40" s="7"/>
      <c r="F40" s="201"/>
      <c r="G40" s="8"/>
      <c r="H40" s="7"/>
      <c r="I40" s="201"/>
      <c r="J40" s="8"/>
      <c r="K40" s="7">
        <v>9</v>
      </c>
      <c r="L40" s="201">
        <v>2</v>
      </c>
      <c r="M40" s="168">
        <v>1</v>
      </c>
      <c r="N40" s="7">
        <v>1</v>
      </c>
      <c r="O40" s="201">
        <v>1</v>
      </c>
      <c r="P40" s="168">
        <v>9</v>
      </c>
      <c r="Q40" s="7"/>
      <c r="R40" s="201"/>
      <c r="S40" s="8"/>
      <c r="T40" s="163"/>
      <c r="U40" s="7">
        <v>2</v>
      </c>
      <c r="V40" s="8">
        <v>300</v>
      </c>
      <c r="W40" s="7"/>
      <c r="X40" s="23"/>
      <c r="Y40" s="7"/>
      <c r="Z40" s="8"/>
      <c r="AA40" s="7"/>
      <c r="AB40" s="8"/>
    </row>
    <row r="41" spans="1:28" s="118" customFormat="1" ht="15.75" x14ac:dyDescent="0.25">
      <c r="A41" s="270"/>
      <c r="B41" s="274">
        <v>6</v>
      </c>
      <c r="C41" s="40" t="s">
        <v>303</v>
      </c>
      <c r="D41" s="279">
        <f t="shared" si="1"/>
        <v>10</v>
      </c>
      <c r="E41" s="7"/>
      <c r="F41" s="201"/>
      <c r="G41" s="8"/>
      <c r="H41" s="7"/>
      <c r="I41" s="201"/>
      <c r="J41" s="8"/>
      <c r="K41" s="7">
        <v>4</v>
      </c>
      <c r="L41" s="201">
        <v>2</v>
      </c>
      <c r="M41" s="168">
        <v>5</v>
      </c>
      <c r="N41" s="7"/>
      <c r="O41" s="201"/>
      <c r="P41" s="8"/>
      <c r="Q41" s="7"/>
      <c r="R41" s="201"/>
      <c r="S41" s="8"/>
      <c r="T41" s="163"/>
      <c r="U41" s="7"/>
      <c r="V41" s="8"/>
      <c r="W41" s="7"/>
      <c r="X41" s="23"/>
      <c r="Y41" s="7"/>
      <c r="Z41" s="8"/>
      <c r="AA41" s="7"/>
      <c r="AB41" s="8"/>
    </row>
    <row r="42" spans="1:28" s="118" customFormat="1" ht="15.75" x14ac:dyDescent="0.25">
      <c r="A42" s="270" t="s">
        <v>65</v>
      </c>
      <c r="B42" s="274">
        <v>7</v>
      </c>
      <c r="C42" s="40" t="s">
        <v>94</v>
      </c>
      <c r="D42" s="279">
        <f t="shared" si="1"/>
        <v>9</v>
      </c>
      <c r="E42" s="7">
        <v>4</v>
      </c>
      <c r="F42" s="201">
        <v>1</v>
      </c>
      <c r="G42" s="168">
        <v>3</v>
      </c>
      <c r="H42" s="7">
        <v>1</v>
      </c>
      <c r="I42" s="201">
        <v>0.5</v>
      </c>
      <c r="J42" s="8">
        <v>3</v>
      </c>
      <c r="K42" s="7">
        <v>6</v>
      </c>
      <c r="L42" s="201">
        <v>2</v>
      </c>
      <c r="M42" s="168">
        <v>3</v>
      </c>
      <c r="N42" s="7"/>
      <c r="O42" s="201"/>
      <c r="P42" s="8"/>
      <c r="Q42" s="7"/>
      <c r="R42" s="201"/>
      <c r="S42" s="8"/>
      <c r="T42" s="163"/>
      <c r="U42" s="7">
        <v>5</v>
      </c>
      <c r="V42" s="8">
        <v>260</v>
      </c>
      <c r="W42" s="7"/>
      <c r="X42" s="23"/>
      <c r="Y42" s="7">
        <v>3</v>
      </c>
      <c r="Z42" s="8">
        <v>280</v>
      </c>
      <c r="AA42" s="7">
        <v>3</v>
      </c>
      <c r="AB42" s="8">
        <v>320</v>
      </c>
    </row>
    <row r="43" spans="1:28" s="118" customFormat="1" ht="15.75" x14ac:dyDescent="0.25">
      <c r="A43" s="270" t="s">
        <v>65</v>
      </c>
      <c r="B43" s="274">
        <v>8</v>
      </c>
      <c r="C43" s="40" t="s">
        <v>52</v>
      </c>
      <c r="D43" s="279">
        <f t="shared" si="1"/>
        <v>9</v>
      </c>
      <c r="E43" s="7"/>
      <c r="F43" s="201"/>
      <c r="G43" s="8"/>
      <c r="H43" s="7"/>
      <c r="I43" s="201"/>
      <c r="J43" s="8"/>
      <c r="K43" s="7">
        <v>8</v>
      </c>
      <c r="L43" s="201">
        <v>2</v>
      </c>
      <c r="M43" s="168">
        <v>2</v>
      </c>
      <c r="N43" s="7">
        <v>4</v>
      </c>
      <c r="O43" s="201">
        <v>1</v>
      </c>
      <c r="P43" s="168">
        <v>3</v>
      </c>
      <c r="Q43" s="7">
        <v>5</v>
      </c>
      <c r="R43" s="201">
        <v>2</v>
      </c>
      <c r="S43" s="168">
        <v>1</v>
      </c>
      <c r="T43" s="163"/>
      <c r="U43" s="7">
        <v>4</v>
      </c>
      <c r="V43" s="8">
        <v>260</v>
      </c>
      <c r="W43" s="7">
        <v>4</v>
      </c>
      <c r="X43" s="23">
        <v>300</v>
      </c>
      <c r="Y43" s="7">
        <v>2</v>
      </c>
      <c r="Z43" s="8">
        <v>300</v>
      </c>
      <c r="AA43" s="7">
        <v>2</v>
      </c>
      <c r="AB43" s="8">
        <v>340</v>
      </c>
    </row>
    <row r="44" spans="1:28" s="118" customFormat="1" ht="15.75" x14ac:dyDescent="0.25">
      <c r="A44" s="270" t="s">
        <v>65</v>
      </c>
      <c r="B44" s="274">
        <v>9</v>
      </c>
      <c r="C44" s="40" t="s">
        <v>20</v>
      </c>
      <c r="D44" s="279">
        <f t="shared" si="1"/>
        <v>4</v>
      </c>
      <c r="E44" s="7"/>
      <c r="F44" s="201"/>
      <c r="G44" s="8"/>
      <c r="H44" s="7"/>
      <c r="I44" s="201"/>
      <c r="J44" s="8"/>
      <c r="K44" s="7">
        <v>7</v>
      </c>
      <c r="L44" s="201">
        <v>2</v>
      </c>
      <c r="M44" s="168">
        <v>2</v>
      </c>
      <c r="N44" s="7"/>
      <c r="O44" s="201"/>
      <c r="P44" s="8"/>
      <c r="Q44" s="7"/>
      <c r="R44" s="201"/>
      <c r="S44" s="8"/>
      <c r="T44" s="163"/>
      <c r="U44" s="7"/>
      <c r="V44" s="8"/>
      <c r="W44" s="7"/>
      <c r="X44" s="23"/>
      <c r="Y44" s="7">
        <v>6</v>
      </c>
      <c r="Z44" s="8">
        <v>230</v>
      </c>
      <c r="AA44" s="7"/>
      <c r="AB44" s="8"/>
    </row>
    <row r="45" spans="1:28" s="118" customFormat="1" ht="15.75" x14ac:dyDescent="0.25">
      <c r="A45" s="270"/>
      <c r="B45" s="274">
        <v>10</v>
      </c>
      <c r="C45" s="40" t="s">
        <v>302</v>
      </c>
      <c r="D45" s="279">
        <f t="shared" si="1"/>
        <v>2</v>
      </c>
      <c r="E45" s="7"/>
      <c r="F45" s="201"/>
      <c r="G45" s="8"/>
      <c r="H45" s="7"/>
      <c r="I45" s="201"/>
      <c r="J45" s="8"/>
      <c r="K45" s="7"/>
      <c r="L45" s="201"/>
      <c r="M45" s="8"/>
      <c r="N45" s="7">
        <v>5</v>
      </c>
      <c r="O45" s="201">
        <v>1</v>
      </c>
      <c r="P45" s="168">
        <v>2</v>
      </c>
      <c r="Q45" s="7"/>
      <c r="R45" s="201"/>
      <c r="S45" s="8"/>
      <c r="T45" s="163"/>
      <c r="U45" s="7"/>
      <c r="V45" s="8"/>
      <c r="W45" s="7"/>
      <c r="X45" s="23"/>
      <c r="Y45" s="7"/>
      <c r="Z45" s="8"/>
      <c r="AA45" s="7"/>
      <c r="AB45" s="8"/>
    </row>
    <row r="46" spans="1:28" s="118" customFormat="1" ht="16.5" thickBot="1" x14ac:dyDescent="0.3">
      <c r="A46" s="270"/>
      <c r="B46" s="275">
        <v>11</v>
      </c>
      <c r="C46" s="276" t="s">
        <v>353</v>
      </c>
      <c r="D46" s="280">
        <f>J46*I46</f>
        <v>0.5</v>
      </c>
      <c r="E46" s="14"/>
      <c r="F46" s="203"/>
      <c r="G46" s="15"/>
      <c r="H46" s="14">
        <v>2</v>
      </c>
      <c r="I46" s="203">
        <v>0.5</v>
      </c>
      <c r="J46" s="255">
        <v>1</v>
      </c>
      <c r="K46" s="14"/>
      <c r="L46" s="203"/>
      <c r="M46" s="15"/>
      <c r="N46" s="14"/>
      <c r="O46" s="203"/>
      <c r="P46" s="15"/>
      <c r="Q46" s="14"/>
      <c r="R46" s="203"/>
      <c r="S46" s="15"/>
      <c r="T46" s="277"/>
      <c r="U46" s="7"/>
      <c r="V46" s="8"/>
      <c r="W46" s="7"/>
      <c r="X46" s="23"/>
      <c r="Y46" s="7"/>
      <c r="Z46" s="8"/>
      <c r="AA46" s="7"/>
      <c r="AB46" s="8"/>
    </row>
  </sheetData>
  <sortState ref="A34:AH44">
    <sortCondition descending="1" ref="D34:D44"/>
  </sortState>
  <mergeCells count="15">
    <mergeCell ref="A5:T5"/>
    <mergeCell ref="A22:T22"/>
    <mergeCell ref="A35:T35"/>
    <mergeCell ref="B1:F1"/>
    <mergeCell ref="AA3:AB3"/>
    <mergeCell ref="Y3:Z3"/>
    <mergeCell ref="B3:B4"/>
    <mergeCell ref="A3:A4"/>
    <mergeCell ref="C3:C4"/>
    <mergeCell ref="D3:D4"/>
    <mergeCell ref="E3:G3"/>
    <mergeCell ref="H3:J3"/>
    <mergeCell ref="K3:M3"/>
    <mergeCell ref="N3:P3"/>
    <mergeCell ref="Q3:S3"/>
  </mergeCells>
  <phoneticPr fontId="1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8"/>
  <sheetViews>
    <sheetView workbookViewId="0">
      <pane ySplit="1" topLeftCell="A22" activePane="bottomLeft" state="frozenSplit"/>
      <selection pane="bottomLeft" activeCell="C63" sqref="C63"/>
    </sheetView>
  </sheetViews>
  <sheetFormatPr defaultColWidth="8.7109375" defaultRowHeight="15" x14ac:dyDescent="0.25"/>
  <cols>
    <col min="1" max="1" width="7.28515625" customWidth="1"/>
    <col min="2" max="2" width="11.7109375" customWidth="1"/>
    <col min="3" max="3" width="34.42578125" customWidth="1"/>
    <col min="4" max="4" width="11.42578125" style="3" customWidth="1"/>
    <col min="5" max="5" width="21.5703125" customWidth="1"/>
    <col min="6" max="6" width="7.140625" customWidth="1"/>
    <col min="7" max="8" width="4.42578125" style="120" customWidth="1"/>
    <col min="9" max="9" width="6.7109375" style="120" customWidth="1"/>
    <col min="10" max="11" width="4.42578125" style="120" customWidth="1"/>
    <col min="12" max="12" width="6.7109375" style="120" customWidth="1"/>
    <col min="13" max="28" width="4.42578125" style="120" customWidth="1"/>
    <col min="29" max="30" width="4.42578125" style="120" hidden="1" customWidth="1"/>
    <col min="31" max="40" width="4.42578125" style="1" hidden="1" customWidth="1"/>
    <col min="41" max="43" width="0" hidden="1" customWidth="1"/>
  </cols>
  <sheetData>
    <row r="1" spans="1:40" x14ac:dyDescent="0.25">
      <c r="A1" s="286" t="s">
        <v>0</v>
      </c>
      <c r="B1" s="286"/>
      <c r="C1" s="286"/>
      <c r="D1" s="286"/>
      <c r="E1" s="286"/>
    </row>
    <row r="2" spans="1:40" ht="15.75" thickBot="1" x14ac:dyDescent="0.3">
      <c r="B2" s="132"/>
      <c r="C2" s="131" t="s">
        <v>383</v>
      </c>
      <c r="D2" s="132"/>
      <c r="E2" s="132"/>
    </row>
    <row r="3" spans="1:40" ht="14.45" customHeight="1" x14ac:dyDescent="0.25">
      <c r="A3" s="336" t="s">
        <v>1</v>
      </c>
      <c r="B3" s="336" t="s">
        <v>62</v>
      </c>
      <c r="C3" s="339" t="s">
        <v>3</v>
      </c>
      <c r="D3" s="342" t="s">
        <v>4</v>
      </c>
      <c r="E3" s="339" t="s">
        <v>5</v>
      </c>
      <c r="F3" s="321" t="s">
        <v>2</v>
      </c>
      <c r="G3" s="328" t="s">
        <v>330</v>
      </c>
      <c r="H3" s="329"/>
      <c r="I3" s="330"/>
      <c r="J3" s="324" t="s">
        <v>239</v>
      </c>
      <c r="K3" s="334"/>
      <c r="L3" s="325"/>
      <c r="M3" s="324" t="s">
        <v>237</v>
      </c>
      <c r="N3" s="334"/>
      <c r="O3" s="325"/>
      <c r="P3" s="324" t="s">
        <v>238</v>
      </c>
      <c r="Q3" s="334"/>
      <c r="R3" s="325"/>
      <c r="S3" s="324" t="s">
        <v>190</v>
      </c>
      <c r="T3" s="334"/>
      <c r="U3" s="325"/>
      <c r="V3" s="324" t="s">
        <v>189</v>
      </c>
      <c r="W3" s="334"/>
      <c r="X3" s="325"/>
      <c r="Y3" s="324" t="s">
        <v>188</v>
      </c>
      <c r="Z3" s="334"/>
      <c r="AA3" s="325"/>
      <c r="AB3" s="125"/>
      <c r="AC3" s="324" t="s">
        <v>128</v>
      </c>
      <c r="AD3" s="325"/>
      <c r="AE3" s="324" t="s">
        <v>129</v>
      </c>
      <c r="AF3" s="325"/>
      <c r="AG3" s="324" t="s">
        <v>130</v>
      </c>
      <c r="AH3" s="325"/>
      <c r="AI3" s="324" t="s">
        <v>70</v>
      </c>
      <c r="AJ3" s="325"/>
      <c r="AK3" s="324" t="s">
        <v>68</v>
      </c>
      <c r="AL3" s="325"/>
      <c r="AM3" s="324" t="s">
        <v>69</v>
      </c>
      <c r="AN3" s="325"/>
    </row>
    <row r="4" spans="1:40" ht="16.5" customHeight="1" thickBot="1" x14ac:dyDescent="0.3">
      <c r="A4" s="337"/>
      <c r="B4" s="337"/>
      <c r="C4" s="340"/>
      <c r="D4" s="343"/>
      <c r="E4" s="340"/>
      <c r="F4" s="322"/>
      <c r="G4" s="331"/>
      <c r="H4" s="332"/>
      <c r="I4" s="333"/>
      <c r="J4" s="326"/>
      <c r="K4" s="335"/>
      <c r="L4" s="327"/>
      <c r="M4" s="326"/>
      <c r="N4" s="335"/>
      <c r="O4" s="327"/>
      <c r="P4" s="326"/>
      <c r="Q4" s="335"/>
      <c r="R4" s="327"/>
      <c r="S4" s="326"/>
      <c r="T4" s="335"/>
      <c r="U4" s="327"/>
      <c r="V4" s="326"/>
      <c r="W4" s="335"/>
      <c r="X4" s="327"/>
      <c r="Y4" s="326"/>
      <c r="Z4" s="335"/>
      <c r="AA4" s="327"/>
      <c r="AB4" s="126"/>
      <c r="AC4" s="326"/>
      <c r="AD4" s="327"/>
      <c r="AE4" s="326"/>
      <c r="AF4" s="327"/>
      <c r="AG4" s="326"/>
      <c r="AH4" s="327"/>
      <c r="AI4" s="326"/>
      <c r="AJ4" s="327"/>
      <c r="AK4" s="326"/>
      <c r="AL4" s="327"/>
      <c r="AM4" s="326"/>
      <c r="AN4" s="327"/>
    </row>
    <row r="5" spans="1:40" ht="17.25" customHeight="1" thickBot="1" x14ac:dyDescent="0.3">
      <c r="A5" s="338"/>
      <c r="B5" s="338"/>
      <c r="C5" s="341"/>
      <c r="D5" s="344"/>
      <c r="E5" s="341"/>
      <c r="F5" s="323"/>
      <c r="G5" s="179" t="s">
        <v>71</v>
      </c>
      <c r="H5" s="204" t="s">
        <v>362</v>
      </c>
      <c r="I5" s="180" t="s">
        <v>2</v>
      </c>
      <c r="J5" s="179" t="s">
        <v>71</v>
      </c>
      <c r="K5" s="199" t="s">
        <v>362</v>
      </c>
      <c r="L5" s="180" t="s">
        <v>2</v>
      </c>
      <c r="M5" s="179" t="s">
        <v>71</v>
      </c>
      <c r="N5" s="199" t="s">
        <v>362</v>
      </c>
      <c r="O5" s="180" t="s">
        <v>2</v>
      </c>
      <c r="P5" s="179" t="s">
        <v>71</v>
      </c>
      <c r="Q5" s="199" t="s">
        <v>362</v>
      </c>
      <c r="R5" s="180" t="s">
        <v>2</v>
      </c>
      <c r="S5" s="179" t="s">
        <v>71</v>
      </c>
      <c r="T5" s="199" t="s">
        <v>362</v>
      </c>
      <c r="U5" s="180" t="s">
        <v>2</v>
      </c>
      <c r="V5" s="179" t="s">
        <v>71</v>
      </c>
      <c r="W5" s="199" t="s">
        <v>362</v>
      </c>
      <c r="X5" s="180" t="s">
        <v>2</v>
      </c>
      <c r="Y5" s="179" t="s">
        <v>71</v>
      </c>
      <c r="Z5" s="199" t="s">
        <v>362</v>
      </c>
      <c r="AA5" s="180" t="s">
        <v>2</v>
      </c>
      <c r="AB5" s="127"/>
      <c r="AC5" s="24" t="s">
        <v>71</v>
      </c>
      <c r="AD5" s="25" t="s">
        <v>2</v>
      </c>
      <c r="AE5" s="24" t="s">
        <v>71</v>
      </c>
      <c r="AF5" s="25" t="s">
        <v>2</v>
      </c>
      <c r="AG5" s="24" t="s">
        <v>71</v>
      </c>
      <c r="AH5" s="25" t="s">
        <v>2</v>
      </c>
      <c r="AI5" s="24" t="s">
        <v>71</v>
      </c>
      <c r="AJ5" s="25" t="s">
        <v>2</v>
      </c>
      <c r="AK5" s="24" t="s">
        <v>71</v>
      </c>
      <c r="AL5" s="25" t="s">
        <v>2</v>
      </c>
      <c r="AM5" s="24" t="s">
        <v>71</v>
      </c>
      <c r="AN5" s="26" t="s">
        <v>2</v>
      </c>
    </row>
    <row r="6" spans="1:40" s="118" customFormat="1" ht="15.75" x14ac:dyDescent="0.25">
      <c r="A6" s="142" t="s">
        <v>6</v>
      </c>
      <c r="B6" s="191">
        <v>1</v>
      </c>
      <c r="C6" s="143" t="s">
        <v>151</v>
      </c>
      <c r="D6" s="144">
        <v>35621</v>
      </c>
      <c r="E6" s="186" t="s">
        <v>26</v>
      </c>
      <c r="F6" s="191">
        <f>T6*U6+N6*O6+W6*X6+R6*Q6</f>
        <v>80</v>
      </c>
      <c r="G6" s="182">
        <v>7</v>
      </c>
      <c r="H6" s="205">
        <v>1</v>
      </c>
      <c r="I6" s="48">
        <v>5</v>
      </c>
      <c r="J6" s="20"/>
      <c r="K6" s="200">
        <v>0.5</v>
      </c>
      <c r="L6" s="48"/>
      <c r="M6" s="20">
        <v>2</v>
      </c>
      <c r="N6" s="200">
        <v>2</v>
      </c>
      <c r="O6" s="184">
        <v>13</v>
      </c>
      <c r="P6" s="20">
        <v>1</v>
      </c>
      <c r="Q6" s="200">
        <v>1</v>
      </c>
      <c r="R6" s="184">
        <v>13</v>
      </c>
      <c r="S6" s="20">
        <v>1</v>
      </c>
      <c r="T6" s="200">
        <v>1</v>
      </c>
      <c r="U6" s="184">
        <v>15</v>
      </c>
      <c r="V6" s="20">
        <v>2</v>
      </c>
      <c r="W6" s="200">
        <v>2</v>
      </c>
      <c r="X6" s="184">
        <v>13</v>
      </c>
      <c r="Y6" s="20">
        <v>1</v>
      </c>
      <c r="Z6" s="200">
        <v>1</v>
      </c>
      <c r="AA6" s="48">
        <v>13</v>
      </c>
      <c r="AB6" s="110"/>
      <c r="AC6" s="20">
        <v>3</v>
      </c>
      <c r="AD6" s="48">
        <v>280</v>
      </c>
      <c r="AE6" s="7"/>
      <c r="AF6" s="11"/>
      <c r="AG6" s="7"/>
      <c r="AH6" s="11"/>
      <c r="AI6" s="7"/>
      <c r="AJ6" s="11"/>
      <c r="AK6" s="7"/>
      <c r="AL6" s="11"/>
      <c r="AM6" s="7"/>
      <c r="AN6" s="43"/>
    </row>
    <row r="7" spans="1:40" s="118" customFormat="1" ht="15.75" x14ac:dyDescent="0.25">
      <c r="A7" s="141" t="s">
        <v>6</v>
      </c>
      <c r="B7" s="197">
        <v>2</v>
      </c>
      <c r="C7" s="31" t="s">
        <v>9</v>
      </c>
      <c r="D7" s="32">
        <v>30745</v>
      </c>
      <c r="E7" s="187" t="s">
        <v>10</v>
      </c>
      <c r="F7" s="27">
        <f>+T7*U7+I7*H7+N7*O7+W7*X7</f>
        <v>67</v>
      </c>
      <c r="G7" s="113"/>
      <c r="H7" s="206">
        <v>1</v>
      </c>
      <c r="I7" s="8"/>
      <c r="J7" s="7"/>
      <c r="K7" s="201">
        <v>0.5</v>
      </c>
      <c r="L7" s="8"/>
      <c r="M7" s="7">
        <v>1</v>
      </c>
      <c r="N7" s="201">
        <v>2</v>
      </c>
      <c r="O7" s="168">
        <v>15</v>
      </c>
      <c r="P7" s="7"/>
      <c r="Q7" s="201">
        <v>1</v>
      </c>
      <c r="R7" s="8"/>
      <c r="S7" s="7">
        <v>6</v>
      </c>
      <c r="T7" s="201">
        <v>1</v>
      </c>
      <c r="U7" s="168">
        <v>7</v>
      </c>
      <c r="V7" s="7">
        <v>1</v>
      </c>
      <c r="W7" s="201">
        <v>2</v>
      </c>
      <c r="X7" s="168">
        <v>15</v>
      </c>
      <c r="Y7" s="7"/>
      <c r="Z7" s="201">
        <v>1</v>
      </c>
      <c r="AA7" s="8"/>
      <c r="AB7" s="111"/>
      <c r="AC7" s="7"/>
      <c r="AD7" s="8"/>
      <c r="AE7" s="7">
        <v>2</v>
      </c>
      <c r="AF7" s="8">
        <v>340</v>
      </c>
      <c r="AG7" s="7"/>
      <c r="AH7" s="8"/>
      <c r="AI7" s="7"/>
      <c r="AJ7" s="8"/>
      <c r="AK7" s="7">
        <v>2</v>
      </c>
      <c r="AL7" s="8">
        <v>340</v>
      </c>
      <c r="AM7" s="7"/>
      <c r="AN7" s="27"/>
    </row>
    <row r="8" spans="1:40" ht="15" customHeight="1" x14ac:dyDescent="0.25">
      <c r="A8" s="141" t="s">
        <v>6</v>
      </c>
      <c r="B8" s="197">
        <v>3</v>
      </c>
      <c r="C8" s="28" t="s">
        <v>97</v>
      </c>
      <c r="D8" s="29">
        <v>26832</v>
      </c>
      <c r="E8" s="188" t="s">
        <v>94</v>
      </c>
      <c r="F8" s="27">
        <f>+T8*U8+I8*H8+N8*O8+W8*X8</f>
        <v>52</v>
      </c>
      <c r="G8" s="113">
        <v>2</v>
      </c>
      <c r="H8" s="206">
        <v>1</v>
      </c>
      <c r="I8" s="168">
        <v>11</v>
      </c>
      <c r="J8" s="7"/>
      <c r="K8" s="201">
        <v>0.5</v>
      </c>
      <c r="L8" s="11"/>
      <c r="M8" s="7">
        <v>3</v>
      </c>
      <c r="N8" s="201">
        <v>2</v>
      </c>
      <c r="O8" s="168">
        <v>11</v>
      </c>
      <c r="P8" s="7"/>
      <c r="Q8" s="201">
        <v>1</v>
      </c>
      <c r="R8" s="11"/>
      <c r="S8" s="7">
        <v>9</v>
      </c>
      <c r="T8" s="201">
        <v>1</v>
      </c>
      <c r="U8" s="168">
        <v>5</v>
      </c>
      <c r="V8" s="7">
        <v>5</v>
      </c>
      <c r="W8" s="201">
        <v>2</v>
      </c>
      <c r="X8" s="168">
        <v>7</v>
      </c>
      <c r="Y8" s="7"/>
      <c r="Z8" s="201">
        <v>1</v>
      </c>
      <c r="AA8" s="11"/>
      <c r="AB8" s="111"/>
      <c r="AC8" s="7">
        <v>1</v>
      </c>
      <c r="AD8" s="11">
        <v>320</v>
      </c>
      <c r="AE8" s="7">
        <v>6</v>
      </c>
      <c r="AF8" s="11">
        <v>270</v>
      </c>
      <c r="AG8" s="7"/>
      <c r="AH8" s="11"/>
      <c r="AI8" s="7">
        <v>1</v>
      </c>
      <c r="AJ8" s="11">
        <v>320</v>
      </c>
      <c r="AK8" s="7">
        <v>1</v>
      </c>
      <c r="AL8" s="11">
        <v>360</v>
      </c>
      <c r="AM8" s="7"/>
      <c r="AN8" s="43"/>
    </row>
    <row r="9" spans="1:40" ht="15" customHeight="1" x14ac:dyDescent="0.25">
      <c r="A9" s="141" t="s">
        <v>6</v>
      </c>
      <c r="B9" s="197">
        <v>4</v>
      </c>
      <c r="C9" s="31" t="s">
        <v>11</v>
      </c>
      <c r="D9" s="32">
        <v>34077</v>
      </c>
      <c r="E9" s="187" t="s">
        <v>10</v>
      </c>
      <c r="F9" s="27">
        <f>+T9*U9+I9*H9+N9*O9+W9*X9</f>
        <v>46</v>
      </c>
      <c r="G9" s="113">
        <v>14</v>
      </c>
      <c r="H9" s="206">
        <v>1</v>
      </c>
      <c r="I9" s="168">
        <v>1</v>
      </c>
      <c r="J9" s="7"/>
      <c r="K9" s="201">
        <v>0.5</v>
      </c>
      <c r="L9" s="11"/>
      <c r="M9" s="7">
        <v>8</v>
      </c>
      <c r="N9" s="201">
        <v>2</v>
      </c>
      <c r="O9" s="168">
        <v>7</v>
      </c>
      <c r="P9" s="7"/>
      <c r="Q9" s="201">
        <v>1</v>
      </c>
      <c r="R9" s="11"/>
      <c r="S9" s="7">
        <v>2</v>
      </c>
      <c r="T9" s="201">
        <v>1</v>
      </c>
      <c r="U9" s="168">
        <v>13</v>
      </c>
      <c r="V9" s="7">
        <v>4</v>
      </c>
      <c r="W9" s="201">
        <v>2</v>
      </c>
      <c r="X9" s="168">
        <v>9</v>
      </c>
      <c r="Y9" s="7"/>
      <c r="Z9" s="201">
        <v>1</v>
      </c>
      <c r="AA9" s="11"/>
      <c r="AB9" s="111"/>
      <c r="AC9" s="7">
        <v>7</v>
      </c>
      <c r="AD9" s="11">
        <v>220</v>
      </c>
      <c r="AE9" s="7">
        <v>9</v>
      </c>
      <c r="AF9" s="11">
        <v>230</v>
      </c>
      <c r="AG9" s="7"/>
      <c r="AH9" s="11"/>
      <c r="AI9" s="7">
        <v>5</v>
      </c>
      <c r="AJ9" s="11">
        <v>240</v>
      </c>
      <c r="AK9" s="7">
        <v>4</v>
      </c>
      <c r="AL9" s="11">
        <v>300</v>
      </c>
      <c r="AM9" s="7"/>
      <c r="AN9" s="43"/>
    </row>
    <row r="10" spans="1:40" ht="15" customHeight="1" x14ac:dyDescent="0.25">
      <c r="A10" s="141" t="s">
        <v>6</v>
      </c>
      <c r="B10" s="197">
        <v>5</v>
      </c>
      <c r="C10" s="28" t="s">
        <v>88</v>
      </c>
      <c r="D10" s="29">
        <v>32280</v>
      </c>
      <c r="E10" s="189" t="s">
        <v>52</v>
      </c>
      <c r="F10" s="27">
        <f>+T10*U10+I10*H10+N10*O10+W10*X10</f>
        <v>44</v>
      </c>
      <c r="G10" s="113">
        <v>5</v>
      </c>
      <c r="H10" s="206">
        <v>1</v>
      </c>
      <c r="I10" s="169">
        <v>5</v>
      </c>
      <c r="J10" s="7"/>
      <c r="K10" s="201">
        <v>0.5</v>
      </c>
      <c r="L10" s="45"/>
      <c r="M10" s="7">
        <v>6</v>
      </c>
      <c r="N10" s="201">
        <v>2</v>
      </c>
      <c r="O10" s="169">
        <v>7</v>
      </c>
      <c r="P10" s="7"/>
      <c r="Q10" s="201">
        <v>1</v>
      </c>
      <c r="R10" s="45"/>
      <c r="S10" s="7">
        <v>17</v>
      </c>
      <c r="T10" s="201">
        <v>1</v>
      </c>
      <c r="U10" s="169">
        <v>3</v>
      </c>
      <c r="V10" s="7">
        <v>3</v>
      </c>
      <c r="W10" s="201">
        <v>2</v>
      </c>
      <c r="X10" s="169">
        <v>11</v>
      </c>
      <c r="Y10" s="7"/>
      <c r="Z10" s="201">
        <v>1</v>
      </c>
      <c r="AA10" s="45"/>
      <c r="AB10" s="128"/>
      <c r="AC10" s="7">
        <v>5</v>
      </c>
      <c r="AD10" s="45">
        <v>240</v>
      </c>
      <c r="AE10" s="7">
        <v>1</v>
      </c>
      <c r="AF10" s="44">
        <v>360</v>
      </c>
      <c r="AG10" s="7"/>
      <c r="AH10" s="44"/>
      <c r="AI10" s="7">
        <v>3</v>
      </c>
      <c r="AJ10" s="45">
        <v>280</v>
      </c>
      <c r="AK10" s="7">
        <v>8</v>
      </c>
      <c r="AL10" s="44">
        <v>250</v>
      </c>
      <c r="AM10" s="7"/>
      <c r="AN10" s="46"/>
    </row>
    <row r="11" spans="1:40" ht="15" customHeight="1" x14ac:dyDescent="0.25">
      <c r="A11" s="141" t="s">
        <v>6</v>
      </c>
      <c r="B11" s="197">
        <v>6</v>
      </c>
      <c r="C11" s="31" t="s">
        <v>89</v>
      </c>
      <c r="D11" s="32">
        <v>32655</v>
      </c>
      <c r="E11" s="187" t="s">
        <v>29</v>
      </c>
      <c r="F11" s="27">
        <f>+T11*U11+I11*H11+N11*O11+W11*X11</f>
        <v>40</v>
      </c>
      <c r="G11" s="113">
        <v>1</v>
      </c>
      <c r="H11" s="206">
        <v>1</v>
      </c>
      <c r="I11" s="168">
        <v>13</v>
      </c>
      <c r="J11" s="7"/>
      <c r="K11" s="201">
        <v>0.5</v>
      </c>
      <c r="L11" s="8"/>
      <c r="M11" s="7">
        <v>7</v>
      </c>
      <c r="N11" s="201">
        <v>2</v>
      </c>
      <c r="O11" s="168">
        <v>7</v>
      </c>
      <c r="P11" s="7"/>
      <c r="Q11" s="201">
        <v>1</v>
      </c>
      <c r="R11" s="8"/>
      <c r="S11" s="7">
        <v>8</v>
      </c>
      <c r="T11" s="201">
        <v>1</v>
      </c>
      <c r="U11" s="168">
        <v>7</v>
      </c>
      <c r="V11" s="7">
        <v>18</v>
      </c>
      <c r="W11" s="201">
        <v>2</v>
      </c>
      <c r="X11" s="168">
        <v>3</v>
      </c>
      <c r="Y11" s="7"/>
      <c r="Z11" s="201">
        <v>1</v>
      </c>
      <c r="AA11" s="8"/>
      <c r="AB11" s="111"/>
      <c r="AC11" s="7"/>
      <c r="AD11" s="8"/>
      <c r="AE11" s="7"/>
      <c r="AF11" s="8"/>
      <c r="AG11" s="7"/>
      <c r="AH11" s="8"/>
      <c r="AI11" s="7"/>
      <c r="AJ11" s="8"/>
      <c r="AK11" s="7"/>
      <c r="AL11" s="8"/>
      <c r="AM11" s="7"/>
      <c r="AN11" s="27"/>
    </row>
    <row r="12" spans="1:40" ht="15" customHeight="1" x14ac:dyDescent="0.25">
      <c r="A12" s="141" t="s">
        <v>6</v>
      </c>
      <c r="B12" s="197">
        <v>7</v>
      </c>
      <c r="C12" s="34" t="s">
        <v>101</v>
      </c>
      <c r="D12" s="35">
        <v>35345</v>
      </c>
      <c r="E12" s="190" t="s">
        <v>8</v>
      </c>
      <c r="F12" s="27">
        <f>+T12*U12+I12*H12+N12*O12+W12*X12</f>
        <v>40</v>
      </c>
      <c r="G12" s="113">
        <v>3</v>
      </c>
      <c r="H12" s="206">
        <v>1</v>
      </c>
      <c r="I12" s="168">
        <v>9</v>
      </c>
      <c r="J12" s="7"/>
      <c r="K12" s="201">
        <v>0.5</v>
      </c>
      <c r="L12" s="11"/>
      <c r="M12" s="7">
        <v>16</v>
      </c>
      <c r="N12" s="201">
        <v>2</v>
      </c>
      <c r="O12" s="168">
        <v>5</v>
      </c>
      <c r="P12" s="7"/>
      <c r="Q12" s="201">
        <v>1</v>
      </c>
      <c r="R12" s="11"/>
      <c r="S12" s="7">
        <v>3</v>
      </c>
      <c r="T12" s="201">
        <v>1</v>
      </c>
      <c r="U12" s="168">
        <v>11</v>
      </c>
      <c r="V12" s="7">
        <v>10</v>
      </c>
      <c r="W12" s="201">
        <v>2</v>
      </c>
      <c r="X12" s="168">
        <v>5</v>
      </c>
      <c r="Y12" s="7"/>
      <c r="Z12" s="201">
        <v>1</v>
      </c>
      <c r="AA12" s="11"/>
      <c r="AB12" s="111"/>
      <c r="AC12" s="7">
        <v>12</v>
      </c>
      <c r="AD12" s="11">
        <v>160</v>
      </c>
      <c r="AE12" s="7"/>
      <c r="AF12" s="11"/>
      <c r="AG12" s="7">
        <v>6</v>
      </c>
      <c r="AH12" s="11">
        <v>130</v>
      </c>
      <c r="AI12" s="7">
        <v>15</v>
      </c>
      <c r="AJ12" s="11">
        <v>130</v>
      </c>
      <c r="AK12" s="7"/>
      <c r="AL12" s="11"/>
      <c r="AM12" s="7">
        <v>3</v>
      </c>
      <c r="AN12" s="43">
        <v>160</v>
      </c>
    </row>
    <row r="13" spans="1:40" s="118" customFormat="1" ht="15" customHeight="1" x14ac:dyDescent="0.25">
      <c r="A13" s="141" t="s">
        <v>6</v>
      </c>
      <c r="B13" s="197">
        <v>8</v>
      </c>
      <c r="C13" s="28" t="s">
        <v>90</v>
      </c>
      <c r="D13" s="29">
        <v>33552</v>
      </c>
      <c r="E13" s="189" t="s">
        <v>14</v>
      </c>
      <c r="F13" s="27">
        <f>+T13*U13+N13*O13+W13*X13+L13*K13</f>
        <v>32.5</v>
      </c>
      <c r="G13" s="113">
        <v>6</v>
      </c>
      <c r="H13" s="206">
        <v>1</v>
      </c>
      <c r="I13" s="169">
        <v>5</v>
      </c>
      <c r="J13" s="7">
        <v>2</v>
      </c>
      <c r="K13" s="201">
        <v>0.5</v>
      </c>
      <c r="L13" s="45">
        <v>11</v>
      </c>
      <c r="M13" s="7">
        <v>9</v>
      </c>
      <c r="N13" s="201">
        <v>2</v>
      </c>
      <c r="O13" s="169">
        <v>5</v>
      </c>
      <c r="P13" s="7"/>
      <c r="Q13" s="201">
        <v>1</v>
      </c>
      <c r="R13" s="45"/>
      <c r="S13" s="7">
        <v>5</v>
      </c>
      <c r="T13" s="201">
        <v>1</v>
      </c>
      <c r="U13" s="169">
        <v>7</v>
      </c>
      <c r="V13" s="7">
        <v>11</v>
      </c>
      <c r="W13" s="201">
        <v>2</v>
      </c>
      <c r="X13" s="169">
        <v>5</v>
      </c>
      <c r="Y13" s="7"/>
      <c r="Z13" s="201">
        <v>1</v>
      </c>
      <c r="AA13" s="45"/>
      <c r="AB13" s="128"/>
      <c r="AC13" s="7">
        <v>4</v>
      </c>
      <c r="AD13" s="45">
        <v>260</v>
      </c>
      <c r="AE13" s="7">
        <v>3</v>
      </c>
      <c r="AF13" s="44">
        <v>320</v>
      </c>
      <c r="AG13" s="7"/>
      <c r="AH13" s="44"/>
      <c r="AI13" s="7">
        <v>6</v>
      </c>
      <c r="AJ13" s="45">
        <v>230</v>
      </c>
      <c r="AK13" s="7">
        <v>10</v>
      </c>
      <c r="AL13" s="44">
        <v>220</v>
      </c>
      <c r="AM13" s="7"/>
      <c r="AN13" s="46"/>
    </row>
    <row r="14" spans="1:40" s="118" customFormat="1" ht="15" customHeight="1" x14ac:dyDescent="0.25">
      <c r="A14" s="141" t="s">
        <v>6</v>
      </c>
      <c r="B14" s="197">
        <v>9</v>
      </c>
      <c r="C14" s="31" t="s">
        <v>22</v>
      </c>
      <c r="D14" s="32">
        <v>35084</v>
      </c>
      <c r="E14" s="187" t="s">
        <v>8</v>
      </c>
      <c r="F14" s="27">
        <f>O14*N14+U14*T14+X14*W14+AA14*Z14</f>
        <v>32</v>
      </c>
      <c r="G14" s="113"/>
      <c r="H14" s="206">
        <v>1</v>
      </c>
      <c r="I14" s="8"/>
      <c r="J14" s="7"/>
      <c r="K14" s="201">
        <v>0.5</v>
      </c>
      <c r="L14" s="8"/>
      <c r="M14" s="7">
        <v>17</v>
      </c>
      <c r="N14" s="201">
        <v>2</v>
      </c>
      <c r="O14" s="168">
        <v>3</v>
      </c>
      <c r="P14" s="7"/>
      <c r="Q14" s="201">
        <v>1</v>
      </c>
      <c r="R14" s="8"/>
      <c r="S14" s="7">
        <v>12</v>
      </c>
      <c r="T14" s="201">
        <v>1</v>
      </c>
      <c r="U14" s="168">
        <v>5</v>
      </c>
      <c r="V14" s="7">
        <v>9</v>
      </c>
      <c r="W14" s="201">
        <v>2</v>
      </c>
      <c r="X14" s="168">
        <v>5</v>
      </c>
      <c r="Y14" s="7">
        <v>2</v>
      </c>
      <c r="Z14" s="201">
        <v>1</v>
      </c>
      <c r="AA14" s="168">
        <v>11</v>
      </c>
      <c r="AB14" s="111"/>
      <c r="AC14" s="7">
        <v>2</v>
      </c>
      <c r="AD14" s="8">
        <v>300</v>
      </c>
      <c r="AE14" s="7">
        <v>13</v>
      </c>
      <c r="AF14" s="8">
        <v>190</v>
      </c>
      <c r="AG14" s="7">
        <v>1</v>
      </c>
      <c r="AH14" s="8">
        <v>180</v>
      </c>
      <c r="AI14" s="7">
        <v>10</v>
      </c>
      <c r="AJ14" s="8">
        <v>180</v>
      </c>
      <c r="AK14" s="7"/>
      <c r="AL14" s="8"/>
      <c r="AM14" s="7">
        <v>2</v>
      </c>
      <c r="AN14" s="27">
        <v>170</v>
      </c>
    </row>
    <row r="15" spans="1:40" ht="15" customHeight="1" x14ac:dyDescent="0.25">
      <c r="A15" s="141" t="s">
        <v>6</v>
      </c>
      <c r="B15" s="197">
        <v>10</v>
      </c>
      <c r="C15" s="34" t="s">
        <v>146</v>
      </c>
      <c r="D15" s="35">
        <v>37121</v>
      </c>
      <c r="E15" s="187" t="s">
        <v>14</v>
      </c>
      <c r="F15" s="27">
        <f>L15*K15+Q15*R15+T15*U15+Z15*AA15</f>
        <v>31.5</v>
      </c>
      <c r="G15" s="113">
        <v>11</v>
      </c>
      <c r="H15" s="206">
        <v>1</v>
      </c>
      <c r="I15" s="8">
        <v>3</v>
      </c>
      <c r="J15" s="7">
        <v>1</v>
      </c>
      <c r="K15" s="201">
        <v>0.5</v>
      </c>
      <c r="L15" s="168">
        <v>13</v>
      </c>
      <c r="M15" s="7"/>
      <c r="N15" s="201">
        <v>2</v>
      </c>
      <c r="O15" s="8"/>
      <c r="P15" s="7">
        <v>2</v>
      </c>
      <c r="Q15" s="201">
        <v>1</v>
      </c>
      <c r="R15" s="168">
        <v>11</v>
      </c>
      <c r="S15" s="7">
        <v>4</v>
      </c>
      <c r="T15" s="201">
        <v>1</v>
      </c>
      <c r="U15" s="168">
        <v>9</v>
      </c>
      <c r="V15" s="7"/>
      <c r="W15" s="201">
        <v>2</v>
      </c>
      <c r="X15" s="8"/>
      <c r="Y15" s="7">
        <v>6</v>
      </c>
      <c r="Z15" s="201">
        <v>1</v>
      </c>
      <c r="AA15" s="168">
        <v>5</v>
      </c>
      <c r="AB15" s="111"/>
      <c r="AC15" s="7"/>
      <c r="AD15" s="8"/>
      <c r="AE15" s="7"/>
      <c r="AF15" s="8"/>
      <c r="AG15" s="7">
        <v>3</v>
      </c>
      <c r="AH15" s="8">
        <v>160</v>
      </c>
      <c r="AI15" s="7"/>
      <c r="AJ15" s="8"/>
      <c r="AK15" s="7"/>
      <c r="AL15" s="8"/>
      <c r="AM15" s="7"/>
      <c r="AN15" s="27"/>
    </row>
    <row r="16" spans="1:40" s="118" customFormat="1" ht="15" customHeight="1" x14ac:dyDescent="0.25">
      <c r="A16" s="141" t="s">
        <v>6</v>
      </c>
      <c r="B16" s="197">
        <v>11</v>
      </c>
      <c r="C16" s="31" t="s">
        <v>84</v>
      </c>
      <c r="D16" s="32">
        <v>31140</v>
      </c>
      <c r="E16" s="187" t="s">
        <v>14</v>
      </c>
      <c r="F16" s="27">
        <f>+T16*U16+I16*H16+N16*O16+W16*X16</f>
        <v>30</v>
      </c>
      <c r="G16" s="113">
        <v>8</v>
      </c>
      <c r="H16" s="206">
        <v>1</v>
      </c>
      <c r="I16" s="168">
        <v>5</v>
      </c>
      <c r="J16" s="7">
        <v>4</v>
      </c>
      <c r="K16" s="201">
        <v>0.5</v>
      </c>
      <c r="L16" s="11">
        <v>7</v>
      </c>
      <c r="M16" s="7">
        <v>18</v>
      </c>
      <c r="N16" s="201">
        <v>2</v>
      </c>
      <c r="O16" s="168">
        <v>3</v>
      </c>
      <c r="P16" s="7"/>
      <c r="Q16" s="201">
        <v>1</v>
      </c>
      <c r="R16" s="11"/>
      <c r="S16" s="7">
        <v>15</v>
      </c>
      <c r="T16" s="201">
        <v>1</v>
      </c>
      <c r="U16" s="168">
        <v>5</v>
      </c>
      <c r="V16" s="7">
        <v>8</v>
      </c>
      <c r="W16" s="201">
        <v>2</v>
      </c>
      <c r="X16" s="168">
        <v>7</v>
      </c>
      <c r="Y16" s="7"/>
      <c r="Z16" s="201">
        <v>1</v>
      </c>
      <c r="AA16" s="11"/>
      <c r="AB16" s="111"/>
      <c r="AC16" s="7">
        <v>9</v>
      </c>
      <c r="AD16" s="11">
        <v>190</v>
      </c>
      <c r="AE16" s="7">
        <v>16</v>
      </c>
      <c r="AF16" s="11">
        <v>160</v>
      </c>
      <c r="AG16" s="7"/>
      <c r="AH16" s="11"/>
      <c r="AI16" s="7">
        <v>8</v>
      </c>
      <c r="AJ16" s="11">
        <v>210</v>
      </c>
      <c r="AK16" s="7">
        <v>12</v>
      </c>
      <c r="AL16" s="11">
        <v>200</v>
      </c>
      <c r="AM16" s="7"/>
      <c r="AN16" s="43"/>
    </row>
    <row r="17" spans="1:40" s="118" customFormat="1" ht="15" customHeight="1" x14ac:dyDescent="0.25">
      <c r="A17" s="141" t="s">
        <v>6</v>
      </c>
      <c r="B17" s="197">
        <v>12</v>
      </c>
      <c r="C17" s="34" t="s">
        <v>15</v>
      </c>
      <c r="D17" s="35">
        <v>35745</v>
      </c>
      <c r="E17" s="190" t="s">
        <v>10</v>
      </c>
      <c r="F17" s="27">
        <f>Z17*AA17+R17*Q17+O17*N17+I17*H17</f>
        <v>29</v>
      </c>
      <c r="G17" s="113">
        <v>10</v>
      </c>
      <c r="H17" s="206">
        <v>1</v>
      </c>
      <c r="I17" s="168">
        <v>3</v>
      </c>
      <c r="J17" s="7"/>
      <c r="K17" s="201">
        <v>0.5</v>
      </c>
      <c r="L17" s="8"/>
      <c r="M17" s="7">
        <v>4</v>
      </c>
      <c r="N17" s="201">
        <v>2</v>
      </c>
      <c r="O17" s="168">
        <v>9</v>
      </c>
      <c r="P17" s="7">
        <v>8</v>
      </c>
      <c r="Q17" s="201">
        <v>1</v>
      </c>
      <c r="R17" s="168">
        <v>5</v>
      </c>
      <c r="S17" s="7"/>
      <c r="T17" s="201">
        <v>1</v>
      </c>
      <c r="U17" s="8"/>
      <c r="V17" s="7"/>
      <c r="W17" s="201">
        <v>2</v>
      </c>
      <c r="X17" s="8"/>
      <c r="Y17" s="7">
        <v>9</v>
      </c>
      <c r="Z17" s="201">
        <v>1</v>
      </c>
      <c r="AA17" s="168">
        <v>3</v>
      </c>
      <c r="AB17" s="111"/>
      <c r="AC17" s="7"/>
      <c r="AD17" s="8"/>
      <c r="AE17" s="7"/>
      <c r="AF17" s="8"/>
      <c r="AG17" s="7"/>
      <c r="AH17" s="8"/>
      <c r="AI17" s="7"/>
      <c r="AJ17" s="8"/>
      <c r="AK17" s="7"/>
      <c r="AL17" s="8"/>
      <c r="AM17" s="7">
        <v>5</v>
      </c>
      <c r="AN17" s="27">
        <v>140</v>
      </c>
    </row>
    <row r="18" spans="1:40" s="118" customFormat="1" ht="15" customHeight="1" x14ac:dyDescent="0.25">
      <c r="A18" s="141" t="s">
        <v>6</v>
      </c>
      <c r="B18" s="197">
        <v>13</v>
      </c>
      <c r="C18" s="31" t="s">
        <v>247</v>
      </c>
      <c r="D18" s="32">
        <v>35808</v>
      </c>
      <c r="E18" s="187" t="s">
        <v>154</v>
      </c>
      <c r="F18" s="27">
        <f>AA18*Z18+X18*W18+O18*N18+I18*H18</f>
        <v>28</v>
      </c>
      <c r="G18" s="113">
        <v>9</v>
      </c>
      <c r="H18" s="206">
        <v>1</v>
      </c>
      <c r="I18" s="168">
        <v>3</v>
      </c>
      <c r="J18" s="7">
        <v>5</v>
      </c>
      <c r="K18" s="201">
        <v>0.5</v>
      </c>
      <c r="L18" s="11">
        <v>5</v>
      </c>
      <c r="M18" s="7">
        <v>5</v>
      </c>
      <c r="N18" s="201">
        <v>2</v>
      </c>
      <c r="O18" s="168">
        <v>7</v>
      </c>
      <c r="P18" s="7"/>
      <c r="Q18" s="201">
        <v>1</v>
      </c>
      <c r="R18" s="11"/>
      <c r="S18" s="7">
        <v>22</v>
      </c>
      <c r="T18" s="201">
        <v>1</v>
      </c>
      <c r="U18" s="11">
        <v>2</v>
      </c>
      <c r="V18" s="7">
        <v>17</v>
      </c>
      <c r="W18" s="201">
        <v>2</v>
      </c>
      <c r="X18" s="168">
        <v>3</v>
      </c>
      <c r="Y18" s="7">
        <v>5</v>
      </c>
      <c r="Z18" s="201">
        <v>1</v>
      </c>
      <c r="AA18" s="168">
        <v>5</v>
      </c>
      <c r="AB18" s="111"/>
      <c r="AC18" s="7"/>
      <c r="AD18" s="11"/>
      <c r="AE18" s="7"/>
      <c r="AF18" s="11"/>
      <c r="AG18" s="7"/>
      <c r="AH18" s="11"/>
      <c r="AI18" s="7"/>
      <c r="AJ18" s="11"/>
      <c r="AK18" s="7"/>
      <c r="AL18" s="11"/>
      <c r="AM18" s="7"/>
      <c r="AN18" s="43"/>
    </row>
    <row r="19" spans="1:40" ht="15" customHeight="1" x14ac:dyDescent="0.25">
      <c r="A19" s="141" t="s">
        <v>6</v>
      </c>
      <c r="B19" s="197">
        <v>14</v>
      </c>
      <c r="C19" s="31" t="s">
        <v>147</v>
      </c>
      <c r="D19" s="32">
        <v>35626</v>
      </c>
      <c r="E19" s="187" t="s">
        <v>8</v>
      </c>
      <c r="F19" s="27">
        <f>+T19*U19+I19*H19+N19*O19+W19*X19+R19*Q19</f>
        <v>26</v>
      </c>
      <c r="G19" s="113"/>
      <c r="H19" s="206">
        <v>1</v>
      </c>
      <c r="I19" s="8"/>
      <c r="J19" s="7"/>
      <c r="K19" s="201">
        <v>0.5</v>
      </c>
      <c r="L19" s="8"/>
      <c r="M19" s="7">
        <v>13</v>
      </c>
      <c r="N19" s="201">
        <v>2</v>
      </c>
      <c r="O19" s="168">
        <v>5</v>
      </c>
      <c r="P19" s="7">
        <v>4</v>
      </c>
      <c r="Q19" s="201">
        <v>1</v>
      </c>
      <c r="R19" s="168">
        <v>7</v>
      </c>
      <c r="S19" s="7">
        <v>11</v>
      </c>
      <c r="T19" s="201">
        <v>1</v>
      </c>
      <c r="U19" s="168">
        <v>5</v>
      </c>
      <c r="V19" s="7">
        <v>19</v>
      </c>
      <c r="W19" s="201">
        <v>2</v>
      </c>
      <c r="X19" s="168">
        <v>2</v>
      </c>
      <c r="Y19" s="7">
        <v>12</v>
      </c>
      <c r="Z19" s="201">
        <v>1</v>
      </c>
      <c r="AA19" s="8">
        <v>2</v>
      </c>
      <c r="AB19" s="111"/>
      <c r="AC19" s="7">
        <v>14</v>
      </c>
      <c r="AD19" s="8">
        <v>140</v>
      </c>
      <c r="AE19" s="7"/>
      <c r="AF19" s="8"/>
      <c r="AG19" s="7">
        <v>10</v>
      </c>
      <c r="AH19" s="8">
        <v>90</v>
      </c>
      <c r="AI19" s="7"/>
      <c r="AJ19" s="8"/>
      <c r="AK19" s="7"/>
      <c r="AL19" s="8"/>
      <c r="AM19" s="7"/>
      <c r="AN19" s="27"/>
    </row>
    <row r="20" spans="1:40" s="118" customFormat="1" ht="15" customHeight="1" x14ac:dyDescent="0.25">
      <c r="A20" s="141" t="s">
        <v>6</v>
      </c>
      <c r="B20" s="197">
        <v>15</v>
      </c>
      <c r="C20" s="34" t="s">
        <v>191</v>
      </c>
      <c r="D20" s="35">
        <v>35702</v>
      </c>
      <c r="E20" s="190" t="s">
        <v>50</v>
      </c>
      <c r="F20" s="27">
        <f>+T20*U20+I20*H20+N20*O20+W20*X20</f>
        <v>22</v>
      </c>
      <c r="G20" s="113">
        <v>4</v>
      </c>
      <c r="H20" s="206">
        <v>1</v>
      </c>
      <c r="I20" s="168">
        <v>7</v>
      </c>
      <c r="J20" s="7"/>
      <c r="K20" s="201">
        <v>0.5</v>
      </c>
      <c r="L20" s="8"/>
      <c r="M20" s="7">
        <v>10</v>
      </c>
      <c r="N20" s="201">
        <v>2</v>
      </c>
      <c r="O20" s="168">
        <v>5</v>
      </c>
      <c r="P20" s="7"/>
      <c r="Q20" s="201">
        <v>1</v>
      </c>
      <c r="R20" s="8"/>
      <c r="S20" s="7">
        <v>14</v>
      </c>
      <c r="T20" s="201">
        <v>1</v>
      </c>
      <c r="U20" s="168">
        <v>5</v>
      </c>
      <c r="V20" s="7"/>
      <c r="W20" s="201">
        <v>2</v>
      </c>
      <c r="X20" s="8"/>
      <c r="Y20" s="7"/>
      <c r="Z20" s="201">
        <v>1</v>
      </c>
      <c r="AA20" s="8"/>
      <c r="AB20" s="111"/>
      <c r="AC20" s="7"/>
      <c r="AD20" s="8"/>
      <c r="AE20" s="7"/>
      <c r="AF20" s="8"/>
      <c r="AG20" s="7"/>
      <c r="AH20" s="8"/>
      <c r="AI20" s="7"/>
      <c r="AJ20" s="8"/>
      <c r="AK20" s="7"/>
      <c r="AL20" s="8"/>
      <c r="AM20" s="7"/>
      <c r="AN20" s="27"/>
    </row>
    <row r="21" spans="1:40" ht="15" customHeight="1" x14ac:dyDescent="0.25">
      <c r="A21" s="141" t="s">
        <v>6</v>
      </c>
      <c r="B21" s="197">
        <v>16</v>
      </c>
      <c r="C21" s="34" t="s">
        <v>149</v>
      </c>
      <c r="D21" s="35">
        <v>35440</v>
      </c>
      <c r="E21" s="190" t="s">
        <v>8</v>
      </c>
      <c r="F21" s="27">
        <f>+T21*U21+I21*H21+N21*O21+W21*X21+R21*Q21</f>
        <v>22</v>
      </c>
      <c r="G21" s="113"/>
      <c r="H21" s="206">
        <v>1</v>
      </c>
      <c r="I21" s="8"/>
      <c r="J21" s="7"/>
      <c r="K21" s="201">
        <v>0.5</v>
      </c>
      <c r="L21" s="8"/>
      <c r="M21" s="7"/>
      <c r="N21" s="201">
        <v>2</v>
      </c>
      <c r="O21" s="8"/>
      <c r="P21" s="7">
        <v>3</v>
      </c>
      <c r="Q21" s="201">
        <v>1</v>
      </c>
      <c r="R21" s="168">
        <v>9</v>
      </c>
      <c r="S21" s="7">
        <v>18</v>
      </c>
      <c r="T21" s="201">
        <v>1</v>
      </c>
      <c r="U21" s="168">
        <v>3</v>
      </c>
      <c r="V21" s="7">
        <v>13</v>
      </c>
      <c r="W21" s="201">
        <v>2</v>
      </c>
      <c r="X21" s="168">
        <v>5</v>
      </c>
      <c r="Y21" s="7"/>
      <c r="Z21" s="201">
        <v>1</v>
      </c>
      <c r="AA21" s="8"/>
      <c r="AB21" s="111"/>
      <c r="AC21" s="7"/>
      <c r="AD21" s="8"/>
      <c r="AE21" s="7"/>
      <c r="AF21" s="8"/>
      <c r="AG21" s="7">
        <v>5</v>
      </c>
      <c r="AH21" s="8">
        <v>140</v>
      </c>
      <c r="AI21" s="7"/>
      <c r="AJ21" s="8"/>
      <c r="AK21" s="7"/>
      <c r="AL21" s="8"/>
      <c r="AM21" s="7"/>
      <c r="AN21" s="27"/>
    </row>
    <row r="22" spans="1:40" ht="15" customHeight="1" x14ac:dyDescent="0.25">
      <c r="A22" s="141" t="s">
        <v>6</v>
      </c>
      <c r="B22" s="197">
        <v>17</v>
      </c>
      <c r="C22" s="31" t="s">
        <v>18</v>
      </c>
      <c r="D22" s="32">
        <v>29567</v>
      </c>
      <c r="E22" s="187" t="s">
        <v>19</v>
      </c>
      <c r="F22" s="27">
        <f>+T22*U22+I22*H22+N22*O22+W22*X22</f>
        <v>21</v>
      </c>
      <c r="G22" s="113"/>
      <c r="H22" s="206">
        <v>1</v>
      </c>
      <c r="I22" s="8"/>
      <c r="J22" s="7"/>
      <c r="K22" s="201">
        <v>0.5</v>
      </c>
      <c r="L22" s="8"/>
      <c r="M22" s="7"/>
      <c r="N22" s="201">
        <v>2</v>
      </c>
      <c r="O22" s="8"/>
      <c r="P22" s="7"/>
      <c r="Q22" s="201">
        <v>1</v>
      </c>
      <c r="R22" s="8"/>
      <c r="S22" s="7">
        <v>7</v>
      </c>
      <c r="T22" s="201">
        <v>1</v>
      </c>
      <c r="U22" s="168">
        <v>7</v>
      </c>
      <c r="V22" s="7">
        <v>6</v>
      </c>
      <c r="W22" s="201">
        <v>2</v>
      </c>
      <c r="X22" s="168">
        <v>7</v>
      </c>
      <c r="Y22" s="7"/>
      <c r="Z22" s="201">
        <v>1</v>
      </c>
      <c r="AA22" s="8"/>
      <c r="AB22" s="111"/>
      <c r="AC22" s="7">
        <v>6</v>
      </c>
      <c r="AD22" s="8">
        <v>230</v>
      </c>
      <c r="AE22" s="7">
        <v>8</v>
      </c>
      <c r="AF22" s="8">
        <v>250</v>
      </c>
      <c r="AG22" s="7"/>
      <c r="AH22" s="8"/>
      <c r="AI22" s="7">
        <v>11</v>
      </c>
      <c r="AJ22" s="8">
        <v>170</v>
      </c>
      <c r="AK22" s="7">
        <v>5</v>
      </c>
      <c r="AL22" s="8">
        <v>280</v>
      </c>
      <c r="AM22" s="7"/>
      <c r="AN22" s="27"/>
    </row>
    <row r="23" spans="1:40" ht="15" customHeight="1" x14ac:dyDescent="0.25">
      <c r="A23" s="141" t="s">
        <v>6</v>
      </c>
      <c r="B23" s="197">
        <v>18</v>
      </c>
      <c r="C23" s="31" t="s">
        <v>250</v>
      </c>
      <c r="D23" s="32">
        <v>35786</v>
      </c>
      <c r="E23" s="187" t="s">
        <v>26</v>
      </c>
      <c r="F23" s="27">
        <f>AA23*Z23+X23*W23</f>
        <v>21</v>
      </c>
      <c r="G23" s="113"/>
      <c r="H23" s="206">
        <v>1</v>
      </c>
      <c r="I23" s="8"/>
      <c r="J23" s="7"/>
      <c r="K23" s="201">
        <v>0.5</v>
      </c>
      <c r="L23" s="8"/>
      <c r="M23" s="7"/>
      <c r="N23" s="201">
        <v>2</v>
      </c>
      <c r="O23" s="8"/>
      <c r="P23" s="7"/>
      <c r="Q23" s="201">
        <v>1</v>
      </c>
      <c r="R23" s="8"/>
      <c r="S23" s="7"/>
      <c r="T23" s="201">
        <v>1</v>
      </c>
      <c r="U23" s="8"/>
      <c r="V23" s="7">
        <v>7</v>
      </c>
      <c r="W23" s="201">
        <v>2</v>
      </c>
      <c r="X23" s="168">
        <v>7</v>
      </c>
      <c r="Y23" s="7">
        <v>4</v>
      </c>
      <c r="Z23" s="201">
        <v>1</v>
      </c>
      <c r="AA23" s="168">
        <v>7</v>
      </c>
      <c r="AB23" s="111"/>
      <c r="AC23" s="7"/>
      <c r="AD23" s="8"/>
      <c r="AE23" s="7"/>
      <c r="AF23" s="8"/>
      <c r="AG23" s="7"/>
      <c r="AH23" s="8"/>
      <c r="AI23" s="7"/>
      <c r="AJ23" s="8"/>
      <c r="AK23" s="7"/>
      <c r="AL23" s="8"/>
      <c r="AM23" s="7"/>
      <c r="AN23" s="27"/>
    </row>
    <row r="24" spans="1:40" s="118" customFormat="1" ht="15" customHeight="1" x14ac:dyDescent="0.25">
      <c r="A24" s="141" t="s">
        <v>6</v>
      </c>
      <c r="B24" s="197">
        <v>19</v>
      </c>
      <c r="C24" s="28" t="s">
        <v>135</v>
      </c>
      <c r="D24" s="29">
        <v>35114</v>
      </c>
      <c r="E24" s="189" t="s">
        <v>61</v>
      </c>
      <c r="F24" s="27">
        <f>AA24*Z24+U24*T24+O24*N24+I24*H24</f>
        <v>19</v>
      </c>
      <c r="G24" s="113">
        <v>12</v>
      </c>
      <c r="H24" s="206">
        <v>1</v>
      </c>
      <c r="I24" s="169">
        <v>2</v>
      </c>
      <c r="J24" s="7"/>
      <c r="K24" s="201">
        <v>0.5</v>
      </c>
      <c r="L24" s="22"/>
      <c r="M24" s="7">
        <v>11</v>
      </c>
      <c r="N24" s="201">
        <v>2</v>
      </c>
      <c r="O24" s="169">
        <v>5</v>
      </c>
      <c r="P24" s="7"/>
      <c r="Q24" s="201">
        <v>1</v>
      </c>
      <c r="R24" s="22"/>
      <c r="S24" s="7">
        <v>24</v>
      </c>
      <c r="T24" s="201">
        <v>1</v>
      </c>
      <c r="U24" s="169">
        <v>2</v>
      </c>
      <c r="V24" s="7">
        <v>21</v>
      </c>
      <c r="W24" s="201">
        <v>2</v>
      </c>
      <c r="X24" s="22">
        <v>1</v>
      </c>
      <c r="Y24" s="7">
        <v>8</v>
      </c>
      <c r="Z24" s="201">
        <v>1</v>
      </c>
      <c r="AA24" s="169">
        <v>5</v>
      </c>
      <c r="AB24" s="128"/>
      <c r="AC24" s="7">
        <v>20</v>
      </c>
      <c r="AD24" s="22">
        <v>80</v>
      </c>
      <c r="AE24" s="7">
        <v>18</v>
      </c>
      <c r="AF24" s="23">
        <v>140</v>
      </c>
      <c r="AG24" s="7"/>
      <c r="AH24" s="23"/>
      <c r="AI24" s="7"/>
      <c r="AJ24" s="22"/>
      <c r="AK24" s="7"/>
      <c r="AL24" s="23"/>
      <c r="AM24" s="7"/>
      <c r="AN24" s="30"/>
    </row>
    <row r="25" spans="1:40" ht="15" customHeight="1" x14ac:dyDescent="0.25">
      <c r="A25" s="141" t="s">
        <v>6</v>
      </c>
      <c r="B25" s="197">
        <v>20</v>
      </c>
      <c r="C25" s="28" t="s">
        <v>136</v>
      </c>
      <c r="D25" s="29">
        <v>34842</v>
      </c>
      <c r="E25" s="189" t="s">
        <v>166</v>
      </c>
      <c r="F25" s="27">
        <f>+T25*U25+I25*H25+N25*O25+W25*X25</f>
        <v>16</v>
      </c>
      <c r="G25" s="113"/>
      <c r="H25" s="206">
        <v>1</v>
      </c>
      <c r="I25" s="22"/>
      <c r="J25" s="7"/>
      <c r="K25" s="201">
        <v>0.5</v>
      </c>
      <c r="L25" s="22"/>
      <c r="M25" s="7">
        <v>19</v>
      </c>
      <c r="N25" s="201">
        <v>2</v>
      </c>
      <c r="O25" s="169">
        <v>3</v>
      </c>
      <c r="P25" s="7"/>
      <c r="Q25" s="201">
        <v>1</v>
      </c>
      <c r="R25" s="22"/>
      <c r="S25" s="7"/>
      <c r="T25" s="201">
        <v>1</v>
      </c>
      <c r="U25" s="22"/>
      <c r="V25" s="7">
        <v>15</v>
      </c>
      <c r="W25" s="201">
        <v>2</v>
      </c>
      <c r="X25" s="169">
        <v>5</v>
      </c>
      <c r="Y25" s="7"/>
      <c r="Z25" s="201">
        <v>1</v>
      </c>
      <c r="AA25" s="22"/>
      <c r="AB25" s="128"/>
      <c r="AC25" s="7"/>
      <c r="AD25" s="22"/>
      <c r="AE25" s="7"/>
      <c r="AF25" s="23"/>
      <c r="AG25" s="7"/>
      <c r="AH25" s="23"/>
      <c r="AI25" s="7"/>
      <c r="AJ25" s="22"/>
      <c r="AK25" s="7"/>
      <c r="AL25" s="23"/>
      <c r="AM25" s="7"/>
      <c r="AN25" s="30"/>
    </row>
    <row r="26" spans="1:40" ht="15" customHeight="1" x14ac:dyDescent="0.25">
      <c r="A26" s="141" t="s">
        <v>6</v>
      </c>
      <c r="B26" s="197">
        <v>21</v>
      </c>
      <c r="C26" s="31" t="s">
        <v>153</v>
      </c>
      <c r="D26" s="32">
        <v>35804</v>
      </c>
      <c r="E26" s="187" t="s">
        <v>154</v>
      </c>
      <c r="F26" s="27">
        <f>K26*L26+N26*O26+R26*Q26+U26*T26</f>
        <v>14.5</v>
      </c>
      <c r="G26" s="113"/>
      <c r="H26" s="206">
        <v>1</v>
      </c>
      <c r="I26" s="8"/>
      <c r="J26" s="7">
        <v>8</v>
      </c>
      <c r="K26" s="201">
        <v>0.5</v>
      </c>
      <c r="L26" s="168">
        <v>5</v>
      </c>
      <c r="M26" s="7">
        <v>20</v>
      </c>
      <c r="N26" s="201">
        <v>2</v>
      </c>
      <c r="O26" s="168">
        <v>2</v>
      </c>
      <c r="P26" s="7">
        <v>11</v>
      </c>
      <c r="Q26" s="201">
        <v>1</v>
      </c>
      <c r="R26" s="168">
        <v>3</v>
      </c>
      <c r="S26" s="7">
        <v>16</v>
      </c>
      <c r="T26" s="201">
        <v>1</v>
      </c>
      <c r="U26" s="168">
        <v>5</v>
      </c>
      <c r="V26" s="7">
        <v>22</v>
      </c>
      <c r="W26" s="201">
        <v>2</v>
      </c>
      <c r="X26" s="8">
        <v>1</v>
      </c>
      <c r="Y26" s="7"/>
      <c r="Z26" s="201">
        <v>1</v>
      </c>
      <c r="AA26" s="8"/>
      <c r="AB26" s="111"/>
      <c r="AC26" s="7">
        <v>19</v>
      </c>
      <c r="AD26" s="8">
        <v>90</v>
      </c>
      <c r="AE26" s="7"/>
      <c r="AF26" s="8"/>
      <c r="AG26" s="7"/>
      <c r="AH26" s="8"/>
      <c r="AI26" s="7"/>
      <c r="AJ26" s="8"/>
      <c r="AK26" s="7"/>
      <c r="AL26" s="8"/>
      <c r="AM26" s="7"/>
      <c r="AN26" s="27"/>
    </row>
    <row r="27" spans="1:40" ht="15" customHeight="1" x14ac:dyDescent="0.25">
      <c r="A27" s="141" t="s">
        <v>6</v>
      </c>
      <c r="B27" s="197">
        <v>22</v>
      </c>
      <c r="C27" s="31" t="s">
        <v>12</v>
      </c>
      <c r="D27" s="32">
        <v>30987</v>
      </c>
      <c r="E27" s="187" t="s">
        <v>7</v>
      </c>
      <c r="F27" s="27">
        <f>+T27*U27+I27*H27+N27*O27+W27*X27</f>
        <v>14</v>
      </c>
      <c r="G27" s="113">
        <v>15</v>
      </c>
      <c r="H27" s="206">
        <v>1</v>
      </c>
      <c r="I27" s="168">
        <v>1</v>
      </c>
      <c r="J27" s="7"/>
      <c r="K27" s="201">
        <v>0.5</v>
      </c>
      <c r="L27" s="11"/>
      <c r="M27" s="7">
        <v>12</v>
      </c>
      <c r="N27" s="201">
        <v>2</v>
      </c>
      <c r="O27" s="168">
        <v>5</v>
      </c>
      <c r="P27" s="7"/>
      <c r="Q27" s="201">
        <v>1</v>
      </c>
      <c r="R27" s="11"/>
      <c r="S27" s="7">
        <v>21</v>
      </c>
      <c r="T27" s="201">
        <v>1</v>
      </c>
      <c r="U27" s="168">
        <v>3</v>
      </c>
      <c r="V27" s="7"/>
      <c r="W27" s="201">
        <v>2</v>
      </c>
      <c r="X27" s="11"/>
      <c r="Y27" s="7"/>
      <c r="Z27" s="201">
        <v>1</v>
      </c>
      <c r="AA27" s="11"/>
      <c r="AB27" s="111"/>
      <c r="AC27" s="7">
        <v>16</v>
      </c>
      <c r="AD27" s="11">
        <v>120</v>
      </c>
      <c r="AE27" s="7">
        <v>11</v>
      </c>
      <c r="AF27" s="11">
        <v>210</v>
      </c>
      <c r="AG27" s="7"/>
      <c r="AH27" s="11"/>
      <c r="AI27" s="7">
        <v>12</v>
      </c>
      <c r="AJ27" s="11">
        <v>160</v>
      </c>
      <c r="AK27" s="7">
        <v>14</v>
      </c>
      <c r="AL27" s="11">
        <v>180</v>
      </c>
      <c r="AM27" s="7"/>
      <c r="AN27" s="43"/>
    </row>
    <row r="28" spans="1:40" s="118" customFormat="1" ht="15" customHeight="1" x14ac:dyDescent="0.25">
      <c r="A28" s="141" t="s">
        <v>6</v>
      </c>
      <c r="B28" s="197">
        <v>23</v>
      </c>
      <c r="C28" s="31" t="s">
        <v>145</v>
      </c>
      <c r="D28" s="32">
        <v>37069</v>
      </c>
      <c r="E28" s="187" t="s">
        <v>24</v>
      </c>
      <c r="F28" s="27">
        <f>L28*K28+R28*Q28+U28*T28+AA28*Z28</f>
        <v>12.5</v>
      </c>
      <c r="G28" s="113"/>
      <c r="H28" s="206">
        <v>1</v>
      </c>
      <c r="I28" s="8"/>
      <c r="J28" s="7">
        <v>11</v>
      </c>
      <c r="K28" s="201">
        <v>0.5</v>
      </c>
      <c r="L28" s="168">
        <v>3</v>
      </c>
      <c r="M28" s="7"/>
      <c r="N28" s="201">
        <v>2</v>
      </c>
      <c r="O28" s="8"/>
      <c r="P28" s="7">
        <v>18</v>
      </c>
      <c r="Q28" s="201">
        <v>1</v>
      </c>
      <c r="R28" s="168">
        <v>1</v>
      </c>
      <c r="S28" s="7">
        <v>10</v>
      </c>
      <c r="T28" s="201">
        <v>1</v>
      </c>
      <c r="U28" s="168">
        <v>5</v>
      </c>
      <c r="V28" s="7"/>
      <c r="W28" s="201">
        <v>2</v>
      </c>
      <c r="X28" s="8"/>
      <c r="Y28" s="7">
        <v>7</v>
      </c>
      <c r="Z28" s="201">
        <v>1</v>
      </c>
      <c r="AA28" s="168">
        <v>5</v>
      </c>
      <c r="AB28" s="111"/>
      <c r="AC28" s="7"/>
      <c r="AD28" s="8"/>
      <c r="AE28" s="7"/>
      <c r="AF28" s="8"/>
      <c r="AG28" s="7">
        <v>11</v>
      </c>
      <c r="AH28" s="8">
        <v>80</v>
      </c>
      <c r="AI28" s="7"/>
      <c r="AJ28" s="8"/>
      <c r="AK28" s="7"/>
      <c r="AL28" s="8"/>
      <c r="AM28" s="7"/>
      <c r="AN28" s="27"/>
    </row>
    <row r="29" spans="1:40" s="118" customFormat="1" ht="15" customHeight="1" x14ac:dyDescent="0.25">
      <c r="A29" s="141" t="s">
        <v>6</v>
      </c>
      <c r="B29" s="197">
        <v>24</v>
      </c>
      <c r="C29" s="31" t="s">
        <v>192</v>
      </c>
      <c r="D29" s="32">
        <v>36239</v>
      </c>
      <c r="E29" s="187" t="s">
        <v>14</v>
      </c>
      <c r="F29" s="27">
        <f>U29*T29+Q29*R29+L29*K29</f>
        <v>12.5</v>
      </c>
      <c r="G29" s="113"/>
      <c r="H29" s="206">
        <v>1</v>
      </c>
      <c r="I29" s="8"/>
      <c r="J29" s="7">
        <v>3</v>
      </c>
      <c r="K29" s="201">
        <v>0.5</v>
      </c>
      <c r="L29" s="168">
        <v>9</v>
      </c>
      <c r="M29" s="7"/>
      <c r="N29" s="201">
        <v>2</v>
      </c>
      <c r="O29" s="8"/>
      <c r="P29" s="7">
        <v>6</v>
      </c>
      <c r="Q29" s="201">
        <v>1</v>
      </c>
      <c r="R29" s="168">
        <v>5</v>
      </c>
      <c r="S29" s="7">
        <v>20</v>
      </c>
      <c r="T29" s="201">
        <v>1</v>
      </c>
      <c r="U29" s="168">
        <v>3</v>
      </c>
      <c r="V29" s="7"/>
      <c r="W29" s="201">
        <v>2</v>
      </c>
      <c r="X29" s="8"/>
      <c r="Y29" s="7"/>
      <c r="Z29" s="201">
        <v>1</v>
      </c>
      <c r="AA29" s="8"/>
      <c r="AB29" s="111"/>
      <c r="AC29" s="7"/>
      <c r="AD29" s="8"/>
      <c r="AE29" s="7"/>
      <c r="AF29" s="8"/>
      <c r="AG29" s="7"/>
      <c r="AH29" s="8"/>
      <c r="AI29" s="7"/>
      <c r="AJ29" s="8"/>
      <c r="AK29" s="7"/>
      <c r="AL29" s="8"/>
      <c r="AM29" s="7"/>
      <c r="AN29" s="27"/>
    </row>
    <row r="30" spans="1:40" s="118" customFormat="1" ht="15" customHeight="1" x14ac:dyDescent="0.25">
      <c r="A30" s="141" t="s">
        <v>6</v>
      </c>
      <c r="B30" s="197">
        <v>25</v>
      </c>
      <c r="C30" s="28" t="s">
        <v>85</v>
      </c>
      <c r="D30" s="29">
        <v>32210</v>
      </c>
      <c r="E30" s="189" t="s">
        <v>8</v>
      </c>
      <c r="F30" s="27">
        <f>+T30*U30+I30*H30+N30*O30+W30*X30</f>
        <v>12</v>
      </c>
      <c r="G30" s="113">
        <v>13</v>
      </c>
      <c r="H30" s="206">
        <v>1</v>
      </c>
      <c r="I30" s="169">
        <v>2</v>
      </c>
      <c r="J30" s="7"/>
      <c r="K30" s="201">
        <v>0.5</v>
      </c>
      <c r="L30" s="45"/>
      <c r="M30" s="7">
        <v>14</v>
      </c>
      <c r="N30" s="201">
        <v>2</v>
      </c>
      <c r="O30" s="169">
        <v>5</v>
      </c>
      <c r="P30" s="7"/>
      <c r="Q30" s="201">
        <v>1</v>
      </c>
      <c r="R30" s="45"/>
      <c r="S30" s="7"/>
      <c r="T30" s="201">
        <v>1</v>
      </c>
      <c r="U30" s="45"/>
      <c r="V30" s="7"/>
      <c r="W30" s="201">
        <v>2</v>
      </c>
      <c r="X30" s="45"/>
      <c r="Y30" s="7"/>
      <c r="Z30" s="201">
        <v>1</v>
      </c>
      <c r="AA30" s="45"/>
      <c r="AB30" s="128"/>
      <c r="AC30" s="7">
        <v>11</v>
      </c>
      <c r="AD30" s="45">
        <v>170</v>
      </c>
      <c r="AE30" s="7">
        <v>5</v>
      </c>
      <c r="AF30" s="44">
        <v>280</v>
      </c>
      <c r="AG30" s="7"/>
      <c r="AH30" s="44"/>
      <c r="AI30" s="7">
        <v>4</v>
      </c>
      <c r="AJ30" s="45">
        <v>260</v>
      </c>
      <c r="AK30" s="7">
        <v>13</v>
      </c>
      <c r="AL30" s="44">
        <v>190</v>
      </c>
      <c r="AM30" s="7"/>
      <c r="AN30" s="46"/>
    </row>
    <row r="31" spans="1:40" ht="15" customHeight="1" x14ac:dyDescent="0.25">
      <c r="A31" s="141" t="s">
        <v>6</v>
      </c>
      <c r="B31" s="197">
        <v>26</v>
      </c>
      <c r="C31" s="33" t="s">
        <v>245</v>
      </c>
      <c r="D31" s="32">
        <v>36356</v>
      </c>
      <c r="E31" s="187" t="s">
        <v>72</v>
      </c>
      <c r="F31" s="27">
        <f>K31*L31+Q31*R31+U31*T31+X31*W31</f>
        <v>11</v>
      </c>
      <c r="G31" s="183"/>
      <c r="H31" s="207">
        <v>1</v>
      </c>
      <c r="I31" s="236"/>
      <c r="J31" s="129">
        <v>16</v>
      </c>
      <c r="K31" s="202">
        <v>0.5</v>
      </c>
      <c r="L31" s="185">
        <v>2</v>
      </c>
      <c r="M31" s="129"/>
      <c r="N31" s="202">
        <v>2</v>
      </c>
      <c r="O31" s="236"/>
      <c r="P31" s="129">
        <v>7</v>
      </c>
      <c r="Q31" s="202">
        <v>1</v>
      </c>
      <c r="R31" s="185">
        <v>5</v>
      </c>
      <c r="S31" s="129">
        <v>29</v>
      </c>
      <c r="T31" s="202">
        <v>1</v>
      </c>
      <c r="U31" s="185">
        <v>1</v>
      </c>
      <c r="V31" s="129">
        <v>20</v>
      </c>
      <c r="W31" s="202">
        <v>2</v>
      </c>
      <c r="X31" s="185">
        <v>2</v>
      </c>
      <c r="Y31" s="129"/>
      <c r="Z31" s="202">
        <v>1</v>
      </c>
      <c r="AA31" s="236"/>
      <c r="AB31" s="181"/>
      <c r="AC31" s="129"/>
      <c r="AD31" s="236"/>
      <c r="AE31" s="129"/>
      <c r="AF31" s="236"/>
      <c r="AG31" s="129"/>
      <c r="AH31" s="236"/>
      <c r="AI31" s="129"/>
      <c r="AJ31" s="236"/>
      <c r="AK31" s="129"/>
      <c r="AL31" s="236"/>
      <c r="AM31" s="129"/>
      <c r="AN31" s="130"/>
    </row>
    <row r="32" spans="1:40" s="118" customFormat="1" ht="15" customHeight="1" x14ac:dyDescent="0.25">
      <c r="A32" s="141" t="s">
        <v>6</v>
      </c>
      <c r="B32" s="197">
        <v>27</v>
      </c>
      <c r="C32" s="28" t="s">
        <v>215</v>
      </c>
      <c r="D32" s="29">
        <v>31946</v>
      </c>
      <c r="E32" s="189" t="s">
        <v>271</v>
      </c>
      <c r="F32" s="27">
        <f>+T32*U32+I32*H32+N32*O32+W32*X32</f>
        <v>10</v>
      </c>
      <c r="G32" s="113"/>
      <c r="H32" s="206">
        <v>1</v>
      </c>
      <c r="I32" s="22"/>
      <c r="J32" s="7"/>
      <c r="K32" s="201">
        <v>0.5</v>
      </c>
      <c r="L32" s="22"/>
      <c r="M32" s="7">
        <v>15</v>
      </c>
      <c r="N32" s="201">
        <v>2</v>
      </c>
      <c r="O32" s="169">
        <v>5</v>
      </c>
      <c r="P32" s="7"/>
      <c r="Q32" s="201">
        <v>1</v>
      </c>
      <c r="R32" s="22"/>
      <c r="S32" s="7"/>
      <c r="T32" s="201">
        <v>1</v>
      </c>
      <c r="U32" s="22"/>
      <c r="V32" s="7"/>
      <c r="W32" s="201">
        <v>2</v>
      </c>
      <c r="X32" s="22"/>
      <c r="Y32" s="7"/>
      <c r="Z32" s="201">
        <v>1</v>
      </c>
      <c r="AA32" s="22"/>
      <c r="AB32" s="128"/>
      <c r="AC32" s="7"/>
      <c r="AD32" s="22"/>
      <c r="AE32" s="7"/>
      <c r="AF32" s="397"/>
      <c r="AG32" s="7"/>
      <c r="AH32" s="23"/>
      <c r="AI32" s="7"/>
      <c r="AJ32" s="22"/>
      <c r="AK32" s="7"/>
      <c r="AL32" s="23"/>
      <c r="AM32" s="7"/>
      <c r="AN32" s="30"/>
    </row>
    <row r="33" spans="1:40" s="118" customFormat="1" ht="15" customHeight="1" x14ac:dyDescent="0.25">
      <c r="A33" s="141" t="s">
        <v>6</v>
      </c>
      <c r="B33" s="197">
        <v>28</v>
      </c>
      <c r="C33" s="31" t="s">
        <v>21</v>
      </c>
      <c r="D33" s="32">
        <v>33896</v>
      </c>
      <c r="E33" s="187" t="s">
        <v>14</v>
      </c>
      <c r="F33" s="27">
        <f>+T33*U33+I33*H33+N33*O33+W33*X33</f>
        <v>10</v>
      </c>
      <c r="G33" s="113"/>
      <c r="H33" s="206">
        <v>1</v>
      </c>
      <c r="I33" s="8"/>
      <c r="J33" s="7"/>
      <c r="K33" s="201">
        <v>0.5</v>
      </c>
      <c r="L33" s="8"/>
      <c r="M33" s="7"/>
      <c r="N33" s="201">
        <v>2</v>
      </c>
      <c r="O33" s="8"/>
      <c r="P33" s="7"/>
      <c r="Q33" s="201">
        <v>1</v>
      </c>
      <c r="R33" s="8"/>
      <c r="S33" s="7"/>
      <c r="T33" s="201">
        <v>1</v>
      </c>
      <c r="U33" s="8"/>
      <c r="V33" s="7">
        <v>12</v>
      </c>
      <c r="W33" s="201">
        <v>2</v>
      </c>
      <c r="X33" s="168">
        <v>5</v>
      </c>
      <c r="Y33" s="7"/>
      <c r="Z33" s="201">
        <v>1</v>
      </c>
      <c r="AA33" s="8"/>
      <c r="AB33" s="111"/>
      <c r="AC33" s="7">
        <v>18</v>
      </c>
      <c r="AD33" s="8">
        <v>100</v>
      </c>
      <c r="AE33" s="7">
        <v>12</v>
      </c>
      <c r="AF33" s="8">
        <v>200</v>
      </c>
      <c r="AG33" s="7"/>
      <c r="AH33" s="8"/>
      <c r="AI33" s="7"/>
      <c r="AJ33" s="8"/>
      <c r="AK33" s="7">
        <v>11</v>
      </c>
      <c r="AL33" s="8">
        <v>210</v>
      </c>
      <c r="AM33" s="7"/>
      <c r="AN33" s="27"/>
    </row>
    <row r="34" spans="1:40" s="118" customFormat="1" ht="15" customHeight="1" x14ac:dyDescent="0.25">
      <c r="A34" s="141" t="s">
        <v>6</v>
      </c>
      <c r="B34" s="197">
        <v>29</v>
      </c>
      <c r="C34" s="31" t="s">
        <v>152</v>
      </c>
      <c r="D34" s="32">
        <v>34881</v>
      </c>
      <c r="E34" s="187" t="s">
        <v>29</v>
      </c>
      <c r="F34" s="27">
        <f>X34*W34</f>
        <v>10</v>
      </c>
      <c r="G34" s="113"/>
      <c r="H34" s="206">
        <v>1</v>
      </c>
      <c r="I34" s="8"/>
      <c r="J34" s="7"/>
      <c r="K34" s="201">
        <v>0.5</v>
      </c>
      <c r="L34" s="8"/>
      <c r="M34" s="7"/>
      <c r="N34" s="201">
        <v>2</v>
      </c>
      <c r="O34" s="8"/>
      <c r="P34" s="7"/>
      <c r="Q34" s="201">
        <v>1</v>
      </c>
      <c r="R34" s="8"/>
      <c r="S34" s="7"/>
      <c r="T34" s="201">
        <v>1</v>
      </c>
      <c r="U34" s="8"/>
      <c r="V34" s="7">
        <v>16</v>
      </c>
      <c r="W34" s="201">
        <v>2</v>
      </c>
      <c r="X34" s="168">
        <v>5</v>
      </c>
      <c r="Y34" s="7"/>
      <c r="Z34" s="201">
        <v>1</v>
      </c>
      <c r="AA34" s="8"/>
      <c r="AB34" s="111"/>
      <c r="AC34" s="7">
        <v>8</v>
      </c>
      <c r="AD34" s="8">
        <v>210</v>
      </c>
      <c r="AE34" s="7"/>
      <c r="AF34" s="8"/>
      <c r="AG34" s="7">
        <v>9</v>
      </c>
      <c r="AH34" s="8">
        <f>100*1.3</f>
        <v>130</v>
      </c>
      <c r="AI34" s="7"/>
      <c r="AJ34" s="8"/>
      <c r="AK34" s="7"/>
      <c r="AL34" s="8"/>
      <c r="AM34" s="7"/>
      <c r="AN34" s="27"/>
    </row>
    <row r="35" spans="1:40" s="118" customFormat="1" ht="15" customHeight="1" x14ac:dyDescent="0.25">
      <c r="A35" s="141" t="s">
        <v>6</v>
      </c>
      <c r="B35" s="197">
        <v>30</v>
      </c>
      <c r="C35" s="33" t="s">
        <v>150</v>
      </c>
      <c r="D35" s="32">
        <v>35845</v>
      </c>
      <c r="E35" s="187" t="s">
        <v>72</v>
      </c>
      <c r="F35" s="27">
        <f>+T35*U35+I35*H35+N35*O35+W35*X35+AA35*Z35+R35*Q35</f>
        <v>7</v>
      </c>
      <c r="G35" s="113"/>
      <c r="H35" s="206">
        <v>1</v>
      </c>
      <c r="I35" s="11"/>
      <c r="J35" s="7">
        <v>17</v>
      </c>
      <c r="K35" s="201">
        <v>0.5</v>
      </c>
      <c r="L35" s="11">
        <v>1</v>
      </c>
      <c r="M35" s="7">
        <v>23</v>
      </c>
      <c r="N35" s="201">
        <v>2</v>
      </c>
      <c r="O35" s="168">
        <v>1</v>
      </c>
      <c r="P35" s="7">
        <v>17</v>
      </c>
      <c r="Q35" s="201">
        <v>1</v>
      </c>
      <c r="R35" s="168">
        <v>1</v>
      </c>
      <c r="S35" s="7">
        <v>28</v>
      </c>
      <c r="T35" s="201">
        <v>1</v>
      </c>
      <c r="U35" s="168">
        <v>1</v>
      </c>
      <c r="V35" s="7"/>
      <c r="W35" s="201">
        <v>2</v>
      </c>
      <c r="X35" s="11"/>
      <c r="Y35" s="7">
        <v>11</v>
      </c>
      <c r="Z35" s="201">
        <v>1</v>
      </c>
      <c r="AA35" s="168">
        <v>3</v>
      </c>
      <c r="AB35" s="111"/>
      <c r="AC35" s="7">
        <v>17</v>
      </c>
      <c r="AD35" s="11">
        <v>110</v>
      </c>
      <c r="AE35" s="7"/>
      <c r="AF35" s="11"/>
      <c r="AG35" s="7">
        <v>8</v>
      </c>
      <c r="AH35" s="11">
        <v>110</v>
      </c>
      <c r="AI35" s="7"/>
      <c r="AJ35" s="11"/>
      <c r="AK35" s="7"/>
      <c r="AL35" s="11"/>
      <c r="AM35" s="7">
        <v>8</v>
      </c>
      <c r="AN35" s="43">
        <v>110</v>
      </c>
    </row>
    <row r="36" spans="1:40" s="118" customFormat="1" ht="15" customHeight="1" x14ac:dyDescent="0.25">
      <c r="A36" s="141" t="s">
        <v>6</v>
      </c>
      <c r="B36" s="197">
        <v>31</v>
      </c>
      <c r="C36" s="31" t="s">
        <v>193</v>
      </c>
      <c r="D36" s="32">
        <v>37058</v>
      </c>
      <c r="E36" s="187" t="s">
        <v>134</v>
      </c>
      <c r="F36" s="27">
        <f>L36*K36+R36*Q36+U36*T36+AA36*Z36</f>
        <v>6.5</v>
      </c>
      <c r="G36" s="113"/>
      <c r="H36" s="206">
        <v>1</v>
      </c>
      <c r="I36" s="8"/>
      <c r="J36" s="7">
        <v>19</v>
      </c>
      <c r="K36" s="201">
        <v>0.5</v>
      </c>
      <c r="L36" s="168">
        <v>1</v>
      </c>
      <c r="M36" s="7"/>
      <c r="N36" s="201">
        <v>2</v>
      </c>
      <c r="O36" s="8"/>
      <c r="P36" s="7">
        <v>12</v>
      </c>
      <c r="Q36" s="201">
        <v>1</v>
      </c>
      <c r="R36" s="168">
        <v>3</v>
      </c>
      <c r="S36" s="7">
        <v>23</v>
      </c>
      <c r="T36" s="201">
        <v>1</v>
      </c>
      <c r="U36" s="168">
        <v>2</v>
      </c>
      <c r="V36" s="7"/>
      <c r="W36" s="201">
        <v>2</v>
      </c>
      <c r="X36" s="8"/>
      <c r="Y36" s="7">
        <v>17</v>
      </c>
      <c r="Z36" s="201">
        <v>1</v>
      </c>
      <c r="AA36" s="168">
        <v>1</v>
      </c>
      <c r="AB36" s="111"/>
      <c r="AC36" s="7"/>
      <c r="AD36" s="8"/>
      <c r="AE36" s="7"/>
      <c r="AF36" s="8"/>
      <c r="AG36" s="7"/>
      <c r="AH36" s="8"/>
      <c r="AI36" s="7"/>
      <c r="AJ36" s="8"/>
      <c r="AK36" s="7"/>
      <c r="AL36" s="8"/>
      <c r="AM36" s="7"/>
      <c r="AN36" s="27"/>
    </row>
    <row r="37" spans="1:40" s="118" customFormat="1" ht="15" customHeight="1" x14ac:dyDescent="0.25">
      <c r="A37" s="141" t="s">
        <v>6</v>
      </c>
      <c r="B37" s="197">
        <v>32</v>
      </c>
      <c r="C37" s="31" t="s">
        <v>103</v>
      </c>
      <c r="D37" s="32">
        <v>36182</v>
      </c>
      <c r="E37" s="187" t="s">
        <v>104</v>
      </c>
      <c r="F37" s="27">
        <f>+T37*U37+I37*H37+N37*O37+W37*X37</f>
        <v>5</v>
      </c>
      <c r="G37" s="113"/>
      <c r="H37" s="206">
        <v>1</v>
      </c>
      <c r="I37" s="8"/>
      <c r="J37" s="7"/>
      <c r="K37" s="201">
        <v>0.5</v>
      </c>
      <c r="L37" s="8"/>
      <c r="M37" s="7">
        <v>22</v>
      </c>
      <c r="N37" s="201">
        <v>2</v>
      </c>
      <c r="O37" s="168">
        <v>1</v>
      </c>
      <c r="P37" s="7"/>
      <c r="Q37" s="201">
        <v>1</v>
      </c>
      <c r="R37" s="8"/>
      <c r="S37" s="7">
        <v>19</v>
      </c>
      <c r="T37" s="201">
        <v>1</v>
      </c>
      <c r="U37" s="168">
        <v>3</v>
      </c>
      <c r="V37" s="7"/>
      <c r="W37" s="201">
        <v>2</v>
      </c>
      <c r="X37" s="8"/>
      <c r="Y37" s="7"/>
      <c r="Z37" s="201">
        <v>1</v>
      </c>
      <c r="AA37" s="8"/>
      <c r="AB37" s="111"/>
      <c r="AC37" s="7">
        <v>15</v>
      </c>
      <c r="AD37" s="8">
        <v>130</v>
      </c>
      <c r="AE37" s="7"/>
      <c r="AF37" s="8"/>
      <c r="AG37" s="7"/>
      <c r="AH37" s="8"/>
      <c r="AI37" s="7">
        <v>9</v>
      </c>
      <c r="AJ37" s="8">
        <v>190</v>
      </c>
      <c r="AK37" s="7"/>
      <c r="AL37" s="8"/>
      <c r="AM37" s="7"/>
      <c r="AN37" s="27"/>
    </row>
    <row r="38" spans="1:40" s="118" customFormat="1" ht="15" customHeight="1" x14ac:dyDescent="0.25">
      <c r="A38" s="141" t="s">
        <v>6</v>
      </c>
      <c r="B38" s="197">
        <v>33</v>
      </c>
      <c r="C38" s="31" t="s">
        <v>252</v>
      </c>
      <c r="D38" s="32">
        <v>37360</v>
      </c>
      <c r="E38" s="187" t="s">
        <v>10</v>
      </c>
      <c r="F38" s="27">
        <f>R38*Q38</f>
        <v>5</v>
      </c>
      <c r="G38" s="113"/>
      <c r="H38" s="206">
        <v>1</v>
      </c>
      <c r="I38" s="8"/>
      <c r="J38" s="7"/>
      <c r="K38" s="201">
        <v>0.5</v>
      </c>
      <c r="L38" s="8"/>
      <c r="M38" s="7"/>
      <c r="N38" s="201">
        <v>2</v>
      </c>
      <c r="O38" s="8"/>
      <c r="P38" s="7">
        <v>5</v>
      </c>
      <c r="Q38" s="201">
        <v>1</v>
      </c>
      <c r="R38" s="168">
        <v>5</v>
      </c>
      <c r="S38" s="7"/>
      <c r="T38" s="201">
        <v>1</v>
      </c>
      <c r="U38" s="8"/>
      <c r="V38" s="7"/>
      <c r="W38" s="201">
        <v>2</v>
      </c>
      <c r="X38" s="8"/>
      <c r="Y38" s="7"/>
      <c r="Z38" s="201">
        <v>1</v>
      </c>
      <c r="AA38" s="8"/>
      <c r="AB38" s="111"/>
      <c r="AC38" s="7"/>
      <c r="AD38" s="8"/>
      <c r="AE38" s="7"/>
      <c r="AF38" s="8"/>
      <c r="AG38" s="7"/>
      <c r="AH38" s="8"/>
      <c r="AI38" s="7"/>
      <c r="AJ38" s="8"/>
      <c r="AK38" s="7"/>
      <c r="AL38" s="8"/>
      <c r="AM38" s="7"/>
      <c r="AN38" s="27"/>
    </row>
    <row r="39" spans="1:40" ht="15" customHeight="1" x14ac:dyDescent="0.25">
      <c r="A39" s="141" t="s">
        <v>6</v>
      </c>
      <c r="B39" s="197">
        <v>34</v>
      </c>
      <c r="C39" s="31" t="s">
        <v>105</v>
      </c>
      <c r="D39" s="32">
        <v>33227</v>
      </c>
      <c r="E39" s="187" t="s">
        <v>106</v>
      </c>
      <c r="F39" s="27">
        <f>+T39*U39+I39*H39+N39*O39+W39*X39</f>
        <v>5</v>
      </c>
      <c r="G39" s="113"/>
      <c r="H39" s="206">
        <v>1</v>
      </c>
      <c r="I39" s="8"/>
      <c r="J39" s="7"/>
      <c r="K39" s="201">
        <v>0.5</v>
      </c>
      <c r="L39" s="8"/>
      <c r="M39" s="7"/>
      <c r="N39" s="201">
        <v>2</v>
      </c>
      <c r="O39" s="8"/>
      <c r="P39" s="7"/>
      <c r="Q39" s="201">
        <v>1</v>
      </c>
      <c r="R39" s="8"/>
      <c r="S39" s="7">
        <v>13</v>
      </c>
      <c r="T39" s="201">
        <v>1</v>
      </c>
      <c r="U39" s="168">
        <v>5</v>
      </c>
      <c r="V39" s="7"/>
      <c r="W39" s="201">
        <v>2</v>
      </c>
      <c r="X39" s="8"/>
      <c r="Y39" s="7"/>
      <c r="Z39" s="201">
        <v>1</v>
      </c>
      <c r="AA39" s="8"/>
      <c r="AB39" s="111"/>
      <c r="AC39" s="7"/>
      <c r="AD39" s="8"/>
      <c r="AE39" s="7">
        <v>15</v>
      </c>
      <c r="AF39" s="8">
        <v>170</v>
      </c>
      <c r="AG39" s="7"/>
      <c r="AH39" s="8"/>
      <c r="AI39" s="7">
        <v>13</v>
      </c>
      <c r="AJ39" s="8">
        <v>150</v>
      </c>
      <c r="AK39" s="7"/>
      <c r="AL39" s="8"/>
      <c r="AM39" s="7"/>
      <c r="AN39" s="27"/>
    </row>
    <row r="40" spans="1:40" s="118" customFormat="1" ht="15" customHeight="1" x14ac:dyDescent="0.25">
      <c r="A40" s="141" t="s">
        <v>6</v>
      </c>
      <c r="B40" s="197">
        <v>35</v>
      </c>
      <c r="C40" s="31" t="s">
        <v>99</v>
      </c>
      <c r="D40" s="32" t="s">
        <v>98</v>
      </c>
      <c r="E40" s="187" t="s">
        <v>50</v>
      </c>
      <c r="F40" s="27">
        <f>+T40*U40+I40*H40+N40*O40+W40*X40</f>
        <v>5</v>
      </c>
      <c r="G40" s="113"/>
      <c r="H40" s="206">
        <v>1</v>
      </c>
      <c r="I40" s="8"/>
      <c r="J40" s="7"/>
      <c r="K40" s="201">
        <v>0.5</v>
      </c>
      <c r="L40" s="8"/>
      <c r="M40" s="7"/>
      <c r="N40" s="201">
        <v>2</v>
      </c>
      <c r="O40" s="8"/>
      <c r="P40" s="7"/>
      <c r="Q40" s="201">
        <v>1</v>
      </c>
      <c r="R40" s="8"/>
      <c r="S40" s="7">
        <v>14</v>
      </c>
      <c r="T40" s="201">
        <v>1</v>
      </c>
      <c r="U40" s="168">
        <v>5</v>
      </c>
      <c r="V40" s="7"/>
      <c r="W40" s="201">
        <v>2</v>
      </c>
      <c r="X40" s="8"/>
      <c r="Y40" s="7"/>
      <c r="Z40" s="201">
        <v>1</v>
      </c>
      <c r="AA40" s="8"/>
      <c r="AB40" s="111"/>
      <c r="AC40" s="7"/>
      <c r="AD40" s="8"/>
      <c r="AE40" s="7">
        <v>10</v>
      </c>
      <c r="AF40" s="8">
        <v>220</v>
      </c>
      <c r="AG40" s="7"/>
      <c r="AH40" s="8"/>
      <c r="AI40" s="7">
        <v>16</v>
      </c>
      <c r="AJ40" s="8">
        <v>120</v>
      </c>
      <c r="AK40" s="7">
        <v>9</v>
      </c>
      <c r="AL40" s="8">
        <v>230</v>
      </c>
      <c r="AM40" s="7"/>
      <c r="AN40" s="27"/>
    </row>
    <row r="41" spans="1:40" s="118" customFormat="1" ht="15" customHeight="1" x14ac:dyDescent="0.25">
      <c r="A41" s="141" t="s">
        <v>6</v>
      </c>
      <c r="B41" s="197">
        <v>36</v>
      </c>
      <c r="C41" s="31" t="s">
        <v>140</v>
      </c>
      <c r="D41" s="32">
        <v>36851</v>
      </c>
      <c r="E41" s="187" t="s">
        <v>47</v>
      </c>
      <c r="F41" s="27">
        <f>+T41*U41+I41*H41+N41*O41+W41*X41</f>
        <v>4</v>
      </c>
      <c r="G41" s="113"/>
      <c r="H41" s="206">
        <v>1</v>
      </c>
      <c r="I41" s="8"/>
      <c r="J41" s="7"/>
      <c r="K41" s="201">
        <v>0.5</v>
      </c>
      <c r="L41" s="8"/>
      <c r="M41" s="7">
        <v>21</v>
      </c>
      <c r="N41" s="201">
        <v>2</v>
      </c>
      <c r="O41" s="168">
        <v>2</v>
      </c>
      <c r="P41" s="7"/>
      <c r="Q41" s="201">
        <v>1</v>
      </c>
      <c r="R41" s="8"/>
      <c r="S41" s="7"/>
      <c r="T41" s="201">
        <v>1</v>
      </c>
      <c r="U41" s="8"/>
      <c r="V41" s="7"/>
      <c r="W41" s="201">
        <v>2</v>
      </c>
      <c r="X41" s="8"/>
      <c r="Y41" s="7"/>
      <c r="Z41" s="201">
        <v>1</v>
      </c>
      <c r="AA41" s="8"/>
      <c r="AB41" s="111"/>
      <c r="AC41" s="7"/>
      <c r="AD41" s="8"/>
      <c r="AE41" s="7"/>
      <c r="AF41" s="8"/>
      <c r="AG41" s="7"/>
      <c r="AH41" s="8"/>
      <c r="AI41" s="7"/>
      <c r="AJ41" s="8"/>
      <c r="AK41" s="7"/>
      <c r="AL41" s="8"/>
      <c r="AM41" s="7"/>
      <c r="AN41" s="27"/>
    </row>
    <row r="42" spans="1:40" s="118" customFormat="1" ht="15" customHeight="1" x14ac:dyDescent="0.25">
      <c r="A42" s="141" t="s">
        <v>6</v>
      </c>
      <c r="B42" s="197">
        <v>37</v>
      </c>
      <c r="C42" s="33" t="s">
        <v>253</v>
      </c>
      <c r="D42" s="32">
        <v>37897</v>
      </c>
      <c r="E42" s="187" t="s">
        <v>285</v>
      </c>
      <c r="F42" s="27">
        <f>K42*L42+R42*Q42</f>
        <v>4</v>
      </c>
      <c r="G42" s="183"/>
      <c r="H42" s="207">
        <v>1</v>
      </c>
      <c r="I42" s="6"/>
      <c r="J42" s="129">
        <v>13</v>
      </c>
      <c r="K42" s="202">
        <v>0.5</v>
      </c>
      <c r="L42" s="185">
        <v>2</v>
      </c>
      <c r="M42" s="129"/>
      <c r="N42" s="202">
        <v>2</v>
      </c>
      <c r="O42" s="6"/>
      <c r="P42" s="129">
        <v>9</v>
      </c>
      <c r="Q42" s="202">
        <v>1</v>
      </c>
      <c r="R42" s="185">
        <v>3</v>
      </c>
      <c r="S42" s="129"/>
      <c r="T42" s="202">
        <v>1</v>
      </c>
      <c r="U42" s="6"/>
      <c r="V42" s="129"/>
      <c r="W42" s="202">
        <v>2</v>
      </c>
      <c r="X42" s="6"/>
      <c r="Y42" s="129"/>
      <c r="Z42" s="202">
        <v>1</v>
      </c>
      <c r="AA42" s="6"/>
      <c r="AB42" s="181"/>
      <c r="AC42" s="129"/>
      <c r="AD42" s="6"/>
      <c r="AE42" s="129"/>
      <c r="AF42" s="6"/>
      <c r="AG42" s="129"/>
      <c r="AH42" s="6"/>
      <c r="AI42" s="129"/>
      <c r="AJ42" s="6"/>
      <c r="AK42" s="129"/>
      <c r="AL42" s="6"/>
      <c r="AM42" s="129"/>
      <c r="AN42" s="130"/>
    </row>
    <row r="43" spans="1:40" s="118" customFormat="1" ht="15" customHeight="1" x14ac:dyDescent="0.25">
      <c r="A43" s="141" t="s">
        <v>6</v>
      </c>
      <c r="B43" s="197">
        <v>38</v>
      </c>
      <c r="C43" s="31" t="s">
        <v>194</v>
      </c>
      <c r="D43" s="32">
        <v>37871</v>
      </c>
      <c r="E43" s="187" t="s">
        <v>8</v>
      </c>
      <c r="F43" s="27">
        <f>L43*K43+U43*T43</f>
        <v>3.5</v>
      </c>
      <c r="G43" s="113"/>
      <c r="H43" s="206">
        <v>1</v>
      </c>
      <c r="I43" s="8"/>
      <c r="J43" s="7">
        <v>12</v>
      </c>
      <c r="K43" s="201">
        <v>0.5</v>
      </c>
      <c r="L43" s="168">
        <v>3</v>
      </c>
      <c r="M43" s="7"/>
      <c r="N43" s="201">
        <v>2</v>
      </c>
      <c r="O43" s="8"/>
      <c r="P43" s="7"/>
      <c r="Q43" s="201">
        <v>1</v>
      </c>
      <c r="R43" s="8"/>
      <c r="S43" s="7">
        <v>25</v>
      </c>
      <c r="T43" s="201">
        <v>1</v>
      </c>
      <c r="U43" s="168">
        <v>2</v>
      </c>
      <c r="V43" s="7"/>
      <c r="W43" s="201">
        <v>2</v>
      </c>
      <c r="X43" s="8"/>
      <c r="Y43" s="7"/>
      <c r="Z43" s="201">
        <v>1</v>
      </c>
      <c r="AA43" s="8"/>
      <c r="AB43" s="111"/>
      <c r="AC43" s="7"/>
      <c r="AD43" s="8"/>
      <c r="AE43" s="7"/>
      <c r="AF43" s="8"/>
      <c r="AG43" s="7"/>
      <c r="AH43" s="8"/>
      <c r="AI43" s="7"/>
      <c r="AJ43" s="8"/>
      <c r="AK43" s="7"/>
      <c r="AL43" s="8"/>
      <c r="AM43" s="7"/>
      <c r="AN43" s="27"/>
    </row>
    <row r="44" spans="1:40" s="118" customFormat="1" ht="15" customHeight="1" x14ac:dyDescent="0.25">
      <c r="A44" s="141" t="s">
        <v>6</v>
      </c>
      <c r="B44" s="197">
        <v>39</v>
      </c>
      <c r="C44" s="34" t="s">
        <v>254</v>
      </c>
      <c r="D44" s="35">
        <v>37499</v>
      </c>
      <c r="E44" s="190" t="s">
        <v>8</v>
      </c>
      <c r="F44" s="27">
        <f>R44*Q44</f>
        <v>3</v>
      </c>
      <c r="G44" s="113"/>
      <c r="H44" s="206">
        <v>1</v>
      </c>
      <c r="I44" s="8"/>
      <c r="J44" s="7"/>
      <c r="K44" s="201">
        <v>0.5</v>
      </c>
      <c r="L44" s="8"/>
      <c r="M44" s="7"/>
      <c r="N44" s="201">
        <v>2</v>
      </c>
      <c r="O44" s="8"/>
      <c r="P44" s="7">
        <v>10</v>
      </c>
      <c r="Q44" s="201">
        <v>1</v>
      </c>
      <c r="R44" s="168">
        <v>3</v>
      </c>
      <c r="S44" s="7"/>
      <c r="T44" s="201">
        <v>1</v>
      </c>
      <c r="U44" s="8"/>
      <c r="V44" s="7"/>
      <c r="W44" s="201">
        <v>2</v>
      </c>
      <c r="X44" s="8"/>
      <c r="Y44" s="7"/>
      <c r="Z44" s="201">
        <v>1</v>
      </c>
      <c r="AA44" s="8"/>
      <c r="AB44" s="111"/>
      <c r="AC44" s="7"/>
      <c r="AD44" s="8"/>
      <c r="AE44" s="7"/>
      <c r="AF44" s="8"/>
      <c r="AG44" s="7"/>
      <c r="AH44" s="8"/>
      <c r="AI44" s="7"/>
      <c r="AJ44" s="8"/>
      <c r="AK44" s="7"/>
      <c r="AL44" s="8"/>
      <c r="AM44" s="7"/>
      <c r="AN44" s="27"/>
    </row>
    <row r="45" spans="1:40" s="118" customFormat="1" ht="15" customHeight="1" x14ac:dyDescent="0.25">
      <c r="A45" s="141" t="s">
        <v>6</v>
      </c>
      <c r="B45" s="197">
        <v>40</v>
      </c>
      <c r="C45" s="31" t="s">
        <v>73</v>
      </c>
      <c r="D45" s="32">
        <v>37093</v>
      </c>
      <c r="E45" s="187" t="s">
        <v>8</v>
      </c>
      <c r="F45" s="27">
        <f>AA45*Z45</f>
        <v>3</v>
      </c>
      <c r="G45" s="113"/>
      <c r="H45" s="206">
        <v>1</v>
      </c>
      <c r="I45" s="8"/>
      <c r="J45" s="7"/>
      <c r="K45" s="201">
        <v>0.5</v>
      </c>
      <c r="L45" s="8"/>
      <c r="M45" s="7"/>
      <c r="N45" s="201">
        <v>2</v>
      </c>
      <c r="O45" s="8"/>
      <c r="P45" s="7"/>
      <c r="Q45" s="201">
        <v>1</v>
      </c>
      <c r="R45" s="8"/>
      <c r="S45" s="7"/>
      <c r="T45" s="201">
        <v>1</v>
      </c>
      <c r="U45" s="8"/>
      <c r="V45" s="7"/>
      <c r="W45" s="201">
        <v>2</v>
      </c>
      <c r="X45" s="8"/>
      <c r="Y45" s="7">
        <v>10</v>
      </c>
      <c r="Z45" s="201">
        <v>1</v>
      </c>
      <c r="AA45" s="168">
        <v>3</v>
      </c>
      <c r="AB45" s="111"/>
      <c r="AC45" s="7"/>
      <c r="AD45" s="8"/>
      <c r="AE45" s="7"/>
      <c r="AF45" s="8"/>
      <c r="AG45" s="7"/>
      <c r="AH45" s="8"/>
      <c r="AI45" s="7"/>
      <c r="AJ45" s="8"/>
      <c r="AK45" s="7"/>
      <c r="AL45" s="8"/>
      <c r="AM45" s="7"/>
      <c r="AN45" s="27"/>
    </row>
    <row r="46" spans="1:40" s="118" customFormat="1" ht="15" customHeight="1" x14ac:dyDescent="0.25">
      <c r="A46" s="141" t="s">
        <v>6</v>
      </c>
      <c r="B46" s="197">
        <v>41</v>
      </c>
      <c r="C46" s="31" t="s">
        <v>331</v>
      </c>
      <c r="D46" s="32">
        <v>37314</v>
      </c>
      <c r="E46" s="187" t="s">
        <v>94</v>
      </c>
      <c r="F46" s="27">
        <f>L46*K46</f>
        <v>2.5</v>
      </c>
      <c r="G46" s="113"/>
      <c r="H46" s="206">
        <v>1</v>
      </c>
      <c r="I46" s="8"/>
      <c r="J46" s="7">
        <v>6</v>
      </c>
      <c r="K46" s="201">
        <v>0.5</v>
      </c>
      <c r="L46" s="168">
        <v>5</v>
      </c>
      <c r="M46" s="7"/>
      <c r="N46" s="201">
        <v>2</v>
      </c>
      <c r="O46" s="8"/>
      <c r="P46" s="7"/>
      <c r="Q46" s="201">
        <v>1</v>
      </c>
      <c r="R46" s="8"/>
      <c r="S46" s="7"/>
      <c r="T46" s="201">
        <v>1</v>
      </c>
      <c r="U46" s="8"/>
      <c r="V46" s="7"/>
      <c r="W46" s="201">
        <v>2</v>
      </c>
      <c r="X46" s="8"/>
      <c r="Y46" s="7"/>
      <c r="Z46" s="201">
        <v>1</v>
      </c>
      <c r="AA46" s="8"/>
      <c r="AB46" s="111"/>
      <c r="AC46" s="7"/>
      <c r="AD46" s="8"/>
      <c r="AE46" s="7"/>
      <c r="AF46" s="8"/>
      <c r="AG46" s="7"/>
      <c r="AH46" s="8"/>
      <c r="AI46" s="7"/>
      <c r="AJ46" s="8"/>
      <c r="AK46" s="7"/>
      <c r="AL46" s="8"/>
      <c r="AM46" s="7"/>
      <c r="AN46" s="27"/>
    </row>
    <row r="47" spans="1:40" s="118" customFormat="1" ht="15" customHeight="1" x14ac:dyDescent="0.25">
      <c r="A47" s="141" t="s">
        <v>6</v>
      </c>
      <c r="B47" s="197">
        <v>42</v>
      </c>
      <c r="C47" s="34" t="s">
        <v>332</v>
      </c>
      <c r="D47" s="35">
        <v>38315</v>
      </c>
      <c r="E47" s="190" t="s">
        <v>24</v>
      </c>
      <c r="F47" s="27">
        <f>K47*L47+Q47*R47+U47*T47+X47*W47</f>
        <v>2.5</v>
      </c>
      <c r="G47" s="113"/>
      <c r="H47" s="206">
        <v>1</v>
      </c>
      <c r="I47" s="8"/>
      <c r="J47" s="7">
        <v>7</v>
      </c>
      <c r="K47" s="201">
        <v>0.5</v>
      </c>
      <c r="L47" s="168">
        <v>5</v>
      </c>
      <c r="M47" s="7"/>
      <c r="N47" s="201">
        <v>2</v>
      </c>
      <c r="O47" s="8"/>
      <c r="P47" s="7"/>
      <c r="Q47" s="201">
        <v>1</v>
      </c>
      <c r="R47" s="8"/>
      <c r="S47" s="7"/>
      <c r="T47" s="201">
        <v>1</v>
      </c>
      <c r="U47" s="8"/>
      <c r="V47" s="7"/>
      <c r="W47" s="201">
        <v>2</v>
      </c>
      <c r="X47" s="8"/>
      <c r="Y47" s="7"/>
      <c r="Z47" s="201">
        <v>1</v>
      </c>
      <c r="AA47" s="8"/>
      <c r="AB47" s="111"/>
      <c r="AC47" s="7"/>
      <c r="AD47" s="8"/>
      <c r="AE47" s="7"/>
      <c r="AF47" s="8"/>
      <c r="AG47" s="7"/>
      <c r="AH47" s="8"/>
      <c r="AI47" s="7"/>
      <c r="AJ47" s="8"/>
      <c r="AK47" s="7"/>
      <c r="AL47" s="8"/>
      <c r="AM47" s="7"/>
      <c r="AN47" s="27"/>
    </row>
    <row r="48" spans="1:40" s="118" customFormat="1" ht="15" customHeight="1" x14ac:dyDescent="0.25">
      <c r="A48" s="141" t="s">
        <v>6</v>
      </c>
      <c r="B48" s="197">
        <v>43</v>
      </c>
      <c r="C48" s="31" t="s">
        <v>255</v>
      </c>
      <c r="D48" s="32">
        <v>36759</v>
      </c>
      <c r="E48" s="187" t="s">
        <v>24</v>
      </c>
      <c r="F48" s="27">
        <f>R48*Q48</f>
        <v>2</v>
      </c>
      <c r="G48" s="113"/>
      <c r="H48" s="206">
        <v>1</v>
      </c>
      <c r="I48" s="8"/>
      <c r="J48" s="7"/>
      <c r="K48" s="201">
        <v>0.5</v>
      </c>
      <c r="L48" s="8"/>
      <c r="M48" s="7"/>
      <c r="N48" s="201">
        <v>2</v>
      </c>
      <c r="O48" s="8"/>
      <c r="P48" s="7">
        <v>13</v>
      </c>
      <c r="Q48" s="201">
        <v>1</v>
      </c>
      <c r="R48" s="168">
        <v>2</v>
      </c>
      <c r="S48" s="7"/>
      <c r="T48" s="201">
        <v>1</v>
      </c>
      <c r="U48" s="8"/>
      <c r="V48" s="7"/>
      <c r="W48" s="201">
        <v>2</v>
      </c>
      <c r="X48" s="8"/>
      <c r="Y48" s="7"/>
      <c r="Z48" s="201">
        <v>1</v>
      </c>
      <c r="AA48" s="8"/>
      <c r="AB48" s="111"/>
      <c r="AC48" s="7"/>
      <c r="AD48" s="8"/>
      <c r="AE48" s="7"/>
      <c r="AF48" s="8"/>
      <c r="AG48" s="7"/>
      <c r="AH48" s="8"/>
      <c r="AI48" s="7"/>
      <c r="AJ48" s="8"/>
      <c r="AK48" s="7"/>
      <c r="AL48" s="8"/>
      <c r="AM48" s="7"/>
      <c r="AN48" s="27"/>
    </row>
    <row r="49" spans="1:40" s="118" customFormat="1" ht="15" customHeight="1" x14ac:dyDescent="0.25">
      <c r="A49" s="141" t="s">
        <v>6</v>
      </c>
      <c r="B49" s="197">
        <v>44</v>
      </c>
      <c r="C49" s="31" t="s">
        <v>256</v>
      </c>
      <c r="D49" s="32">
        <v>38100</v>
      </c>
      <c r="E49" s="187" t="s">
        <v>61</v>
      </c>
      <c r="F49" s="27">
        <f>R49*Q49</f>
        <v>2</v>
      </c>
      <c r="G49" s="113"/>
      <c r="H49" s="206">
        <v>1</v>
      </c>
      <c r="I49" s="8"/>
      <c r="J49" s="7"/>
      <c r="K49" s="201">
        <v>0.5</v>
      </c>
      <c r="L49" s="8"/>
      <c r="M49" s="7"/>
      <c r="N49" s="201">
        <v>2</v>
      </c>
      <c r="O49" s="8"/>
      <c r="P49" s="7">
        <v>14</v>
      </c>
      <c r="Q49" s="201">
        <v>1</v>
      </c>
      <c r="R49" s="168">
        <v>2</v>
      </c>
      <c r="S49" s="7"/>
      <c r="T49" s="201">
        <v>1</v>
      </c>
      <c r="U49" s="8"/>
      <c r="V49" s="7"/>
      <c r="W49" s="201">
        <v>2</v>
      </c>
      <c r="X49" s="8"/>
      <c r="Y49" s="7"/>
      <c r="Z49" s="201">
        <v>1</v>
      </c>
      <c r="AA49" s="8"/>
      <c r="AB49" s="111"/>
      <c r="AC49" s="7"/>
      <c r="AD49" s="8"/>
      <c r="AE49" s="7"/>
      <c r="AF49" s="8"/>
      <c r="AG49" s="7"/>
      <c r="AH49" s="8"/>
      <c r="AI49" s="7"/>
      <c r="AJ49" s="8"/>
      <c r="AK49" s="7"/>
      <c r="AL49" s="8"/>
      <c r="AM49" s="7"/>
      <c r="AN49" s="27"/>
    </row>
    <row r="50" spans="1:40" s="118" customFormat="1" ht="15" customHeight="1" x14ac:dyDescent="0.25">
      <c r="A50" s="141" t="s">
        <v>6</v>
      </c>
      <c r="B50" s="197">
        <v>45</v>
      </c>
      <c r="C50" s="31" t="s">
        <v>257</v>
      </c>
      <c r="D50" s="32">
        <v>37861</v>
      </c>
      <c r="E50" s="187" t="s">
        <v>286</v>
      </c>
      <c r="F50" s="27">
        <f>R50*Q50</f>
        <v>2</v>
      </c>
      <c r="G50" s="113"/>
      <c r="H50" s="206">
        <v>1</v>
      </c>
      <c r="I50" s="8"/>
      <c r="J50" s="7"/>
      <c r="K50" s="201">
        <v>0.5</v>
      </c>
      <c r="L50" s="8"/>
      <c r="M50" s="7"/>
      <c r="N50" s="201">
        <v>2</v>
      </c>
      <c r="O50" s="8"/>
      <c r="P50" s="7">
        <v>15</v>
      </c>
      <c r="Q50" s="201">
        <v>1</v>
      </c>
      <c r="R50" s="168">
        <v>2</v>
      </c>
      <c r="S50" s="7"/>
      <c r="T50" s="201">
        <v>1</v>
      </c>
      <c r="U50" s="8"/>
      <c r="V50" s="7"/>
      <c r="W50" s="201">
        <v>2</v>
      </c>
      <c r="X50" s="8"/>
      <c r="Y50" s="7"/>
      <c r="Z50" s="201">
        <v>1</v>
      </c>
      <c r="AA50" s="8"/>
      <c r="AB50" s="111"/>
      <c r="AC50" s="7"/>
      <c r="AD50" s="8"/>
      <c r="AE50" s="7"/>
      <c r="AF50" s="8"/>
      <c r="AG50" s="7"/>
      <c r="AH50" s="8"/>
      <c r="AI50" s="7"/>
      <c r="AJ50" s="8"/>
      <c r="AK50" s="7"/>
      <c r="AL50" s="8"/>
      <c r="AM50" s="7"/>
      <c r="AN50" s="27"/>
    </row>
    <row r="51" spans="1:40" s="118" customFormat="1" ht="15" customHeight="1" x14ac:dyDescent="0.25">
      <c r="A51" s="141" t="s">
        <v>6</v>
      </c>
      <c r="B51" s="197">
        <v>46</v>
      </c>
      <c r="C51" s="31" t="s">
        <v>195</v>
      </c>
      <c r="D51" s="32">
        <v>24727</v>
      </c>
      <c r="E51" s="187" t="s">
        <v>248</v>
      </c>
      <c r="F51" s="27">
        <f>+T51*U51+I51*H51+N51*O51+W51*X51</f>
        <v>2</v>
      </c>
      <c r="G51" s="113"/>
      <c r="H51" s="206">
        <v>1</v>
      </c>
      <c r="I51" s="8"/>
      <c r="J51" s="7"/>
      <c r="K51" s="201">
        <v>0.5</v>
      </c>
      <c r="L51" s="8"/>
      <c r="M51" s="7"/>
      <c r="N51" s="201">
        <v>2</v>
      </c>
      <c r="O51" s="8"/>
      <c r="P51" s="7"/>
      <c r="Q51" s="201">
        <v>1</v>
      </c>
      <c r="R51" s="8"/>
      <c r="S51" s="7">
        <v>26</v>
      </c>
      <c r="T51" s="201">
        <v>1</v>
      </c>
      <c r="U51" s="168">
        <v>2</v>
      </c>
      <c r="V51" s="7"/>
      <c r="W51" s="201">
        <v>2</v>
      </c>
      <c r="X51" s="8"/>
      <c r="Y51" s="7"/>
      <c r="Z51" s="201">
        <v>1</v>
      </c>
      <c r="AA51" s="8"/>
      <c r="AB51" s="111"/>
      <c r="AC51" s="7"/>
      <c r="AD51" s="8"/>
      <c r="AE51" s="7"/>
      <c r="AF51" s="8"/>
      <c r="AG51" s="7"/>
      <c r="AH51" s="8"/>
      <c r="AI51" s="7"/>
      <c r="AJ51" s="8"/>
      <c r="AK51" s="7"/>
      <c r="AL51" s="8"/>
      <c r="AM51" s="7"/>
      <c r="AN51" s="27"/>
    </row>
    <row r="52" spans="1:40" s="118" customFormat="1" ht="13.5" customHeight="1" x14ac:dyDescent="0.25">
      <c r="A52" s="141" t="s">
        <v>6</v>
      </c>
      <c r="B52" s="197">
        <v>47</v>
      </c>
      <c r="C52" s="31" t="s">
        <v>251</v>
      </c>
      <c r="D52" s="32">
        <v>37153</v>
      </c>
      <c r="E52" s="187" t="s">
        <v>154</v>
      </c>
      <c r="F52" s="27">
        <f>AA52*Z52</f>
        <v>2</v>
      </c>
      <c r="G52" s="113"/>
      <c r="H52" s="206">
        <v>1</v>
      </c>
      <c r="I52" s="8"/>
      <c r="J52" s="7"/>
      <c r="K52" s="201">
        <v>0.5</v>
      </c>
      <c r="L52" s="8"/>
      <c r="M52" s="7"/>
      <c r="N52" s="201">
        <v>2</v>
      </c>
      <c r="O52" s="8"/>
      <c r="P52" s="7"/>
      <c r="Q52" s="201">
        <v>1</v>
      </c>
      <c r="R52" s="8"/>
      <c r="S52" s="7"/>
      <c r="T52" s="201">
        <v>1</v>
      </c>
      <c r="U52" s="8"/>
      <c r="V52" s="7"/>
      <c r="W52" s="201">
        <v>2</v>
      </c>
      <c r="X52" s="8"/>
      <c r="Y52" s="7">
        <v>14</v>
      </c>
      <c r="Z52" s="201">
        <v>1</v>
      </c>
      <c r="AA52" s="168">
        <v>2</v>
      </c>
      <c r="AB52" s="111"/>
      <c r="AC52" s="7"/>
      <c r="AD52" s="8"/>
      <c r="AE52" s="7"/>
      <c r="AF52" s="8"/>
      <c r="AG52" s="7"/>
      <c r="AH52" s="8"/>
      <c r="AI52" s="7"/>
      <c r="AJ52" s="8"/>
      <c r="AK52" s="7"/>
      <c r="AL52" s="8"/>
      <c r="AM52" s="7"/>
      <c r="AN52" s="27"/>
    </row>
    <row r="53" spans="1:40" s="118" customFormat="1" ht="15" customHeight="1" x14ac:dyDescent="0.25">
      <c r="A53" s="141" t="s">
        <v>6</v>
      </c>
      <c r="B53" s="197">
        <v>48</v>
      </c>
      <c r="C53" s="31" t="s">
        <v>333</v>
      </c>
      <c r="D53" s="32">
        <v>34325</v>
      </c>
      <c r="E53" s="187" t="s">
        <v>24</v>
      </c>
      <c r="F53" s="27">
        <f>L53*K53</f>
        <v>1.5</v>
      </c>
      <c r="G53" s="113"/>
      <c r="H53" s="206">
        <v>1</v>
      </c>
      <c r="I53" s="8"/>
      <c r="J53" s="7">
        <v>9</v>
      </c>
      <c r="K53" s="201">
        <v>0.5</v>
      </c>
      <c r="L53" s="168">
        <v>3</v>
      </c>
      <c r="M53" s="7"/>
      <c r="N53" s="201">
        <v>2</v>
      </c>
      <c r="O53" s="8"/>
      <c r="P53" s="7"/>
      <c r="Q53" s="201">
        <v>1</v>
      </c>
      <c r="R53" s="8"/>
      <c r="S53" s="7"/>
      <c r="T53" s="201">
        <v>1</v>
      </c>
      <c r="U53" s="8"/>
      <c r="V53" s="7"/>
      <c r="W53" s="201">
        <v>2</v>
      </c>
      <c r="X53" s="8"/>
      <c r="Y53" s="7"/>
      <c r="Z53" s="201">
        <v>1</v>
      </c>
      <c r="AA53" s="8"/>
      <c r="AB53" s="111"/>
      <c r="AC53" s="7"/>
      <c r="AD53" s="8"/>
      <c r="AE53" s="7"/>
      <c r="AF53" s="8"/>
      <c r="AG53" s="7"/>
      <c r="AH53" s="8"/>
      <c r="AI53" s="7"/>
      <c r="AJ53" s="8"/>
      <c r="AK53" s="7"/>
      <c r="AL53" s="8"/>
      <c r="AM53" s="7"/>
      <c r="AN53" s="27"/>
    </row>
    <row r="54" spans="1:40" s="118" customFormat="1" ht="15" customHeight="1" x14ac:dyDescent="0.25">
      <c r="A54" s="141" t="s">
        <v>6</v>
      </c>
      <c r="B54" s="197">
        <v>49</v>
      </c>
      <c r="C54" s="31" t="s">
        <v>334</v>
      </c>
      <c r="D54" s="32">
        <v>37399</v>
      </c>
      <c r="E54" s="187" t="s">
        <v>335</v>
      </c>
      <c r="F54" s="27">
        <f>L54*K54</f>
        <v>1.5</v>
      </c>
      <c r="G54" s="113"/>
      <c r="H54" s="206">
        <v>1</v>
      </c>
      <c r="I54" s="8"/>
      <c r="J54" s="7">
        <v>10</v>
      </c>
      <c r="K54" s="201">
        <v>0.5</v>
      </c>
      <c r="L54" s="168">
        <v>3</v>
      </c>
      <c r="M54" s="7"/>
      <c r="N54" s="201">
        <v>2</v>
      </c>
      <c r="O54" s="8"/>
      <c r="P54" s="7"/>
      <c r="Q54" s="201">
        <v>1</v>
      </c>
      <c r="R54" s="8"/>
      <c r="S54" s="7"/>
      <c r="T54" s="201">
        <v>1</v>
      </c>
      <c r="U54" s="8"/>
      <c r="V54" s="7"/>
      <c r="W54" s="201">
        <v>2</v>
      </c>
      <c r="X54" s="8"/>
      <c r="Y54" s="7"/>
      <c r="Z54" s="201">
        <v>1</v>
      </c>
      <c r="AA54" s="8"/>
      <c r="AB54" s="111"/>
      <c r="AC54" s="7"/>
      <c r="AD54" s="8"/>
      <c r="AE54" s="7"/>
      <c r="AF54" s="8"/>
      <c r="AG54" s="7"/>
      <c r="AH54" s="8"/>
      <c r="AI54" s="7"/>
      <c r="AJ54" s="8"/>
      <c r="AK54" s="7"/>
      <c r="AL54" s="8"/>
      <c r="AM54" s="7"/>
      <c r="AN54" s="27"/>
    </row>
    <row r="55" spans="1:40" s="118" customFormat="1" ht="15" customHeight="1" x14ac:dyDescent="0.25">
      <c r="A55" s="141" t="s">
        <v>6</v>
      </c>
      <c r="B55" s="197">
        <v>50</v>
      </c>
      <c r="C55" s="34" t="s">
        <v>336</v>
      </c>
      <c r="D55" s="35">
        <v>31699</v>
      </c>
      <c r="E55" s="190" t="s">
        <v>335</v>
      </c>
      <c r="F55" s="27">
        <f>L55*K55</f>
        <v>1</v>
      </c>
      <c r="G55" s="113"/>
      <c r="H55" s="206">
        <v>1</v>
      </c>
      <c r="I55" s="8"/>
      <c r="J55" s="7">
        <v>14</v>
      </c>
      <c r="K55" s="201">
        <v>0.5</v>
      </c>
      <c r="L55" s="168">
        <v>2</v>
      </c>
      <c r="M55" s="7"/>
      <c r="N55" s="201">
        <v>2</v>
      </c>
      <c r="O55" s="8"/>
      <c r="P55" s="7"/>
      <c r="Q55" s="201">
        <v>1</v>
      </c>
      <c r="R55" s="8"/>
      <c r="S55" s="7"/>
      <c r="T55" s="201">
        <v>1</v>
      </c>
      <c r="U55" s="8"/>
      <c r="V55" s="7"/>
      <c r="W55" s="201">
        <v>2</v>
      </c>
      <c r="X55" s="8"/>
      <c r="Y55" s="7"/>
      <c r="Z55" s="201">
        <v>1</v>
      </c>
      <c r="AA55" s="8"/>
      <c r="AB55" s="111"/>
      <c r="AC55" s="7"/>
      <c r="AD55" s="8"/>
      <c r="AE55" s="7"/>
      <c r="AF55" s="8"/>
      <c r="AG55" s="7"/>
      <c r="AH55" s="8"/>
      <c r="AI55" s="7"/>
      <c r="AJ55" s="8"/>
      <c r="AK55" s="7"/>
      <c r="AL55" s="8"/>
      <c r="AM55" s="7"/>
      <c r="AN55" s="27"/>
    </row>
    <row r="56" spans="1:40" s="118" customFormat="1" ht="15" customHeight="1" x14ac:dyDescent="0.25">
      <c r="A56" s="141" t="s">
        <v>6</v>
      </c>
      <c r="B56" s="197">
        <v>51</v>
      </c>
      <c r="C56" s="31" t="s">
        <v>337</v>
      </c>
      <c r="D56" s="32">
        <v>32900</v>
      </c>
      <c r="E56" s="187" t="s">
        <v>335</v>
      </c>
      <c r="F56" s="27">
        <f>L56*K56</f>
        <v>1</v>
      </c>
      <c r="G56" s="113"/>
      <c r="H56" s="206">
        <v>1</v>
      </c>
      <c r="I56" s="8"/>
      <c r="J56" s="7">
        <v>15</v>
      </c>
      <c r="K56" s="201">
        <v>0.5</v>
      </c>
      <c r="L56" s="168">
        <v>2</v>
      </c>
      <c r="M56" s="7"/>
      <c r="N56" s="201">
        <v>2</v>
      </c>
      <c r="O56" s="8"/>
      <c r="P56" s="7"/>
      <c r="Q56" s="201">
        <v>1</v>
      </c>
      <c r="R56" s="8"/>
      <c r="S56" s="7"/>
      <c r="T56" s="201">
        <v>1</v>
      </c>
      <c r="U56" s="8"/>
      <c r="V56" s="7"/>
      <c r="W56" s="201">
        <v>2</v>
      </c>
      <c r="X56" s="8"/>
      <c r="Y56" s="7"/>
      <c r="Z56" s="201">
        <v>1</v>
      </c>
      <c r="AA56" s="8"/>
      <c r="AB56" s="111"/>
      <c r="AC56" s="7"/>
      <c r="AD56" s="8"/>
      <c r="AE56" s="7"/>
      <c r="AF56" s="8"/>
      <c r="AG56" s="7"/>
      <c r="AH56" s="8"/>
      <c r="AI56" s="7"/>
      <c r="AJ56" s="8"/>
      <c r="AK56" s="7"/>
      <c r="AL56" s="8"/>
      <c r="AM56" s="7"/>
      <c r="AN56" s="27"/>
    </row>
    <row r="57" spans="1:40" s="118" customFormat="1" ht="15" customHeight="1" x14ac:dyDescent="0.25">
      <c r="A57" s="141" t="s">
        <v>6</v>
      </c>
      <c r="B57" s="197">
        <v>52</v>
      </c>
      <c r="C57" s="31" t="s">
        <v>258</v>
      </c>
      <c r="D57" s="32">
        <v>37735</v>
      </c>
      <c r="E57" s="187" t="s">
        <v>286</v>
      </c>
      <c r="F57" s="27">
        <f>R57*Q57</f>
        <v>1</v>
      </c>
      <c r="G57" s="113"/>
      <c r="H57" s="206">
        <v>1</v>
      </c>
      <c r="I57" s="8"/>
      <c r="J57" s="7"/>
      <c r="K57" s="201">
        <v>0.5</v>
      </c>
      <c r="L57" s="8"/>
      <c r="M57" s="7"/>
      <c r="N57" s="201">
        <v>2</v>
      </c>
      <c r="O57" s="8"/>
      <c r="P57" s="7">
        <v>16</v>
      </c>
      <c r="Q57" s="201">
        <v>1</v>
      </c>
      <c r="R57" s="168">
        <v>1</v>
      </c>
      <c r="S57" s="7"/>
      <c r="T57" s="201">
        <v>1</v>
      </c>
      <c r="U57" s="8"/>
      <c r="V57" s="7"/>
      <c r="W57" s="201">
        <v>2</v>
      </c>
      <c r="X57" s="8"/>
      <c r="Y57" s="7"/>
      <c r="Z57" s="201">
        <v>1</v>
      </c>
      <c r="AA57" s="8"/>
      <c r="AB57" s="111"/>
      <c r="AC57" s="7"/>
      <c r="AD57" s="8"/>
      <c r="AE57" s="7"/>
      <c r="AF57" s="8"/>
      <c r="AG57" s="7"/>
      <c r="AH57" s="8"/>
      <c r="AI57" s="7"/>
      <c r="AJ57" s="8"/>
      <c r="AK57" s="7"/>
      <c r="AL57" s="8"/>
      <c r="AM57" s="7"/>
      <c r="AN57" s="27"/>
    </row>
    <row r="58" spans="1:40" s="118" customFormat="1" ht="15" customHeight="1" x14ac:dyDescent="0.25">
      <c r="A58" s="141" t="s">
        <v>6</v>
      </c>
      <c r="B58" s="197">
        <v>53</v>
      </c>
      <c r="C58" s="28" t="s">
        <v>92</v>
      </c>
      <c r="D58" s="29">
        <v>32416</v>
      </c>
      <c r="E58" s="189" t="s">
        <v>155</v>
      </c>
      <c r="F58" s="27">
        <f>+T58*U58+I58*H58+N58*O58+W58*X58</f>
        <v>1</v>
      </c>
      <c r="G58" s="113"/>
      <c r="H58" s="206">
        <v>1</v>
      </c>
      <c r="I58" s="22"/>
      <c r="J58" s="7"/>
      <c r="K58" s="201">
        <v>0.5</v>
      </c>
      <c r="L58" s="22"/>
      <c r="M58" s="7"/>
      <c r="N58" s="201">
        <v>2</v>
      </c>
      <c r="O58" s="22"/>
      <c r="P58" s="7"/>
      <c r="Q58" s="201">
        <v>1</v>
      </c>
      <c r="R58" s="22"/>
      <c r="S58" s="7">
        <v>27</v>
      </c>
      <c r="T58" s="201">
        <v>1</v>
      </c>
      <c r="U58" s="169">
        <v>1</v>
      </c>
      <c r="V58" s="7"/>
      <c r="W58" s="201">
        <v>2</v>
      </c>
      <c r="X58" s="22"/>
      <c r="Y58" s="7"/>
      <c r="Z58" s="201">
        <v>1</v>
      </c>
      <c r="AA58" s="22"/>
      <c r="AB58" s="128"/>
      <c r="AC58" s="7">
        <v>21</v>
      </c>
      <c r="AD58" s="22">
        <v>70</v>
      </c>
      <c r="AE58" s="7"/>
      <c r="AF58" s="23"/>
      <c r="AG58" s="7"/>
      <c r="AH58" s="23"/>
      <c r="AI58" s="7"/>
      <c r="AJ58" s="22"/>
      <c r="AK58" s="7"/>
      <c r="AL58" s="23"/>
      <c r="AM58" s="7"/>
      <c r="AN58" s="30"/>
    </row>
    <row r="59" spans="1:40" s="118" customFormat="1" ht="15" customHeight="1" x14ac:dyDescent="0.25">
      <c r="A59" s="141" t="s">
        <v>6</v>
      </c>
      <c r="B59" s="197">
        <v>54</v>
      </c>
      <c r="C59" s="31" t="s">
        <v>199</v>
      </c>
      <c r="D59" s="32">
        <v>36581</v>
      </c>
      <c r="E59" s="187" t="s">
        <v>249</v>
      </c>
      <c r="F59" s="27">
        <f>+T59*U59+I59*H59+N59*O59+W59*X59</f>
        <v>1</v>
      </c>
      <c r="G59" s="113"/>
      <c r="H59" s="206">
        <v>1</v>
      </c>
      <c r="I59" s="8"/>
      <c r="J59" s="7"/>
      <c r="K59" s="201">
        <v>0.5</v>
      </c>
      <c r="L59" s="8"/>
      <c r="M59" s="7"/>
      <c r="N59" s="201">
        <v>2</v>
      </c>
      <c r="O59" s="8"/>
      <c r="P59" s="7"/>
      <c r="Q59" s="201">
        <v>1</v>
      </c>
      <c r="R59" s="8"/>
      <c r="S59" s="7">
        <v>30</v>
      </c>
      <c r="T59" s="201">
        <v>1</v>
      </c>
      <c r="U59" s="168">
        <v>1</v>
      </c>
      <c r="V59" s="7"/>
      <c r="W59" s="201">
        <v>2</v>
      </c>
      <c r="X59" s="8"/>
      <c r="Y59" s="7"/>
      <c r="Z59" s="201">
        <v>1</v>
      </c>
      <c r="AA59" s="8"/>
      <c r="AB59" s="111"/>
      <c r="AC59" s="7"/>
      <c r="AD59" s="8"/>
      <c r="AE59" s="7"/>
      <c r="AF59" s="8"/>
      <c r="AG59" s="7"/>
      <c r="AH59" s="8"/>
      <c r="AI59" s="7"/>
      <c r="AJ59" s="8"/>
      <c r="AK59" s="7"/>
      <c r="AL59" s="8"/>
      <c r="AM59" s="7"/>
      <c r="AN59" s="27"/>
    </row>
    <row r="60" spans="1:40" s="118" customFormat="1" ht="15" customHeight="1" x14ac:dyDescent="0.25">
      <c r="A60" s="141" t="s">
        <v>6</v>
      </c>
      <c r="B60" s="197">
        <v>55</v>
      </c>
      <c r="C60" s="31" t="s">
        <v>246</v>
      </c>
      <c r="D60" s="32">
        <v>37381</v>
      </c>
      <c r="E60" s="187" t="s">
        <v>10</v>
      </c>
      <c r="F60" s="27">
        <f>AA60*Z60</f>
        <v>1</v>
      </c>
      <c r="G60" s="113"/>
      <c r="H60" s="206">
        <v>1</v>
      </c>
      <c r="I60" s="8"/>
      <c r="J60" s="7"/>
      <c r="K60" s="201">
        <v>0.5</v>
      </c>
      <c r="L60" s="8"/>
      <c r="M60" s="7"/>
      <c r="N60" s="201">
        <v>2</v>
      </c>
      <c r="O60" s="8"/>
      <c r="P60" s="7"/>
      <c r="Q60" s="201">
        <v>1</v>
      </c>
      <c r="R60" s="8"/>
      <c r="S60" s="7"/>
      <c r="T60" s="201">
        <v>1</v>
      </c>
      <c r="U60" s="8"/>
      <c r="V60" s="7"/>
      <c r="W60" s="201">
        <v>2</v>
      </c>
      <c r="X60" s="8"/>
      <c r="Y60" s="7">
        <v>15</v>
      </c>
      <c r="Z60" s="201">
        <v>1</v>
      </c>
      <c r="AA60" s="168">
        <v>1</v>
      </c>
      <c r="AB60" s="111"/>
      <c r="AC60" s="7"/>
      <c r="AD60" s="8"/>
      <c r="AE60" s="7"/>
      <c r="AF60" s="8"/>
      <c r="AG60" s="7"/>
      <c r="AH60" s="8"/>
      <c r="AI60" s="7"/>
      <c r="AJ60" s="8"/>
      <c r="AK60" s="7"/>
      <c r="AL60" s="8"/>
      <c r="AM60" s="7"/>
      <c r="AN60" s="27"/>
    </row>
    <row r="61" spans="1:40" s="118" customFormat="1" ht="15" customHeight="1" x14ac:dyDescent="0.25">
      <c r="A61" s="141" t="s">
        <v>6</v>
      </c>
      <c r="B61" s="197">
        <v>56</v>
      </c>
      <c r="C61" s="31" t="s">
        <v>338</v>
      </c>
      <c r="D61" s="32">
        <v>27427</v>
      </c>
      <c r="E61" s="187" t="s">
        <v>339</v>
      </c>
      <c r="F61" s="27">
        <f>L61*K61</f>
        <v>0.5</v>
      </c>
      <c r="G61" s="113"/>
      <c r="H61" s="206">
        <v>1</v>
      </c>
      <c r="I61" s="8"/>
      <c r="J61" s="7">
        <v>18</v>
      </c>
      <c r="K61" s="201">
        <v>0.5</v>
      </c>
      <c r="L61" s="168">
        <v>1</v>
      </c>
      <c r="M61" s="7"/>
      <c r="N61" s="201">
        <v>2</v>
      </c>
      <c r="O61" s="8"/>
      <c r="P61" s="7"/>
      <c r="Q61" s="201">
        <v>1</v>
      </c>
      <c r="R61" s="8"/>
      <c r="S61" s="7"/>
      <c r="T61" s="201">
        <v>1</v>
      </c>
      <c r="U61" s="8"/>
      <c r="V61" s="7"/>
      <c r="W61" s="201">
        <v>2</v>
      </c>
      <c r="X61" s="8"/>
      <c r="Y61" s="7"/>
      <c r="Z61" s="201">
        <v>1</v>
      </c>
      <c r="AA61" s="8"/>
      <c r="AB61" s="111"/>
      <c r="AC61" s="7"/>
      <c r="AD61" s="8"/>
      <c r="AE61" s="7"/>
      <c r="AF61" s="8"/>
      <c r="AG61" s="7"/>
      <c r="AH61" s="8"/>
      <c r="AI61" s="7"/>
      <c r="AJ61" s="8"/>
      <c r="AK61" s="7"/>
      <c r="AL61" s="8"/>
      <c r="AM61" s="7"/>
      <c r="AN61" s="27"/>
    </row>
    <row r="62" spans="1:40" s="118" customFormat="1" ht="15" customHeight="1" x14ac:dyDescent="0.25">
      <c r="A62" s="141" t="s">
        <v>6</v>
      </c>
      <c r="B62" s="197">
        <v>57</v>
      </c>
      <c r="C62" s="31" t="s">
        <v>340</v>
      </c>
      <c r="D62" s="32">
        <v>36630</v>
      </c>
      <c r="E62" s="187" t="s">
        <v>335</v>
      </c>
      <c r="F62" s="27">
        <f>L62*K62</f>
        <v>0.5</v>
      </c>
      <c r="G62" s="113"/>
      <c r="H62" s="206">
        <v>1</v>
      </c>
      <c r="I62" s="8"/>
      <c r="J62" s="7">
        <v>20</v>
      </c>
      <c r="K62" s="201">
        <v>0.5</v>
      </c>
      <c r="L62" s="168">
        <v>1</v>
      </c>
      <c r="M62" s="7"/>
      <c r="N62" s="201">
        <v>2</v>
      </c>
      <c r="O62" s="8"/>
      <c r="P62" s="7"/>
      <c r="Q62" s="201">
        <v>1</v>
      </c>
      <c r="R62" s="8"/>
      <c r="S62" s="7"/>
      <c r="T62" s="201">
        <v>1</v>
      </c>
      <c r="U62" s="8"/>
      <c r="V62" s="7"/>
      <c r="W62" s="201">
        <v>2</v>
      </c>
      <c r="X62" s="8"/>
      <c r="Y62" s="7"/>
      <c r="Z62" s="201">
        <v>1</v>
      </c>
      <c r="AA62" s="8"/>
      <c r="AB62" s="111"/>
      <c r="AC62" s="7"/>
      <c r="AD62" s="8"/>
      <c r="AE62" s="7"/>
      <c r="AF62" s="8"/>
      <c r="AG62" s="7"/>
      <c r="AH62" s="8"/>
      <c r="AI62" s="7"/>
      <c r="AJ62" s="8"/>
      <c r="AK62" s="7"/>
      <c r="AL62" s="8"/>
      <c r="AM62" s="7"/>
      <c r="AN62" s="27"/>
    </row>
    <row r="63" spans="1:40" s="118" customFormat="1" ht="15" customHeight="1" x14ac:dyDescent="0.25">
      <c r="A63" s="141" t="s">
        <v>6</v>
      </c>
      <c r="B63" s="197">
        <v>58</v>
      </c>
      <c r="C63" s="34" t="s">
        <v>144</v>
      </c>
      <c r="D63" s="35">
        <v>36745</v>
      </c>
      <c r="E63" s="190" t="s">
        <v>40</v>
      </c>
      <c r="F63" s="27">
        <f>+T63*U63+I63*H63+N63*O63+W63*X63</f>
        <v>0</v>
      </c>
      <c r="G63" s="113"/>
      <c r="H63" s="206">
        <v>1</v>
      </c>
      <c r="I63" s="8"/>
      <c r="J63" s="7"/>
      <c r="K63" s="201">
        <v>0.5</v>
      </c>
      <c r="L63" s="8"/>
      <c r="M63" s="7"/>
      <c r="N63" s="201">
        <v>2</v>
      </c>
      <c r="O63" s="8"/>
      <c r="P63" s="7"/>
      <c r="Q63" s="201">
        <v>1</v>
      </c>
      <c r="R63" s="8"/>
      <c r="S63" s="7"/>
      <c r="T63" s="201">
        <v>1</v>
      </c>
      <c r="U63" s="8"/>
      <c r="V63" s="7"/>
      <c r="W63" s="201">
        <v>2</v>
      </c>
      <c r="X63" s="8"/>
      <c r="Y63" s="7"/>
      <c r="Z63" s="201">
        <v>1</v>
      </c>
      <c r="AA63" s="8"/>
      <c r="AB63" s="111"/>
      <c r="AC63" s="7"/>
      <c r="AD63" s="8"/>
      <c r="AE63" s="7"/>
      <c r="AF63" s="8"/>
      <c r="AG63" s="7">
        <v>7</v>
      </c>
      <c r="AH63" s="8">
        <v>120</v>
      </c>
      <c r="AI63" s="7"/>
      <c r="AJ63" s="8"/>
      <c r="AK63" s="7"/>
      <c r="AL63" s="8"/>
      <c r="AM63" s="7"/>
      <c r="AN63" s="27"/>
    </row>
    <row r="64" spans="1:40" s="118" customFormat="1" ht="15" customHeight="1" x14ac:dyDescent="0.25">
      <c r="A64" s="141" t="s">
        <v>6</v>
      </c>
      <c r="B64" s="197">
        <v>59</v>
      </c>
      <c r="C64" s="31" t="s">
        <v>133</v>
      </c>
      <c r="D64" s="32">
        <v>36340</v>
      </c>
      <c r="E64" s="187" t="s">
        <v>134</v>
      </c>
      <c r="F64" s="27">
        <f>+T64*U64+I64*H64+N64*O64+W64*X64</f>
        <v>0</v>
      </c>
      <c r="G64" s="113"/>
      <c r="H64" s="206">
        <v>1</v>
      </c>
      <c r="I64" s="8"/>
      <c r="J64" s="7"/>
      <c r="K64" s="201">
        <v>0.5</v>
      </c>
      <c r="L64" s="8"/>
      <c r="M64" s="7"/>
      <c r="N64" s="201">
        <v>2</v>
      </c>
      <c r="O64" s="8"/>
      <c r="P64" s="7"/>
      <c r="Q64" s="201">
        <v>1</v>
      </c>
      <c r="R64" s="8"/>
      <c r="S64" s="7"/>
      <c r="T64" s="201">
        <v>1</v>
      </c>
      <c r="U64" s="8"/>
      <c r="V64" s="7"/>
      <c r="W64" s="201">
        <v>2</v>
      </c>
      <c r="X64" s="8"/>
      <c r="Y64" s="7"/>
      <c r="Z64" s="201">
        <v>1</v>
      </c>
      <c r="AA64" s="8"/>
      <c r="AB64" s="111"/>
      <c r="AC64" s="7"/>
      <c r="AD64" s="8"/>
      <c r="AE64" s="7">
        <v>17</v>
      </c>
      <c r="AF64" s="8">
        <v>150</v>
      </c>
      <c r="AG64" s="7"/>
      <c r="AH64" s="8"/>
      <c r="AI64" s="7"/>
      <c r="AJ64" s="8"/>
      <c r="AK64" s="7"/>
      <c r="AL64" s="8"/>
      <c r="AM64" s="7"/>
      <c r="AN64" s="27"/>
    </row>
    <row r="65" spans="1:40" s="118" customFormat="1" ht="15" customHeight="1" x14ac:dyDescent="0.25">
      <c r="A65" s="141" t="s">
        <v>6</v>
      </c>
      <c r="B65" s="197">
        <v>60</v>
      </c>
      <c r="C65" s="31" t="s">
        <v>148</v>
      </c>
      <c r="D65" s="32">
        <v>36548</v>
      </c>
      <c r="E65" s="187" t="s">
        <v>40</v>
      </c>
      <c r="F65" s="27">
        <f>+T65*U65+I65*H65+N65*O65+W65*X65</f>
        <v>0</v>
      </c>
      <c r="G65" s="113"/>
      <c r="H65" s="206">
        <v>1</v>
      </c>
      <c r="I65" s="8"/>
      <c r="J65" s="7"/>
      <c r="K65" s="201">
        <v>0.5</v>
      </c>
      <c r="L65" s="8"/>
      <c r="M65" s="7"/>
      <c r="N65" s="201">
        <v>2</v>
      </c>
      <c r="O65" s="8"/>
      <c r="P65" s="7"/>
      <c r="Q65" s="201">
        <v>1</v>
      </c>
      <c r="R65" s="8"/>
      <c r="S65" s="7"/>
      <c r="T65" s="201">
        <v>1</v>
      </c>
      <c r="U65" s="8"/>
      <c r="V65" s="7"/>
      <c r="W65" s="201">
        <v>2</v>
      </c>
      <c r="X65" s="8"/>
      <c r="Y65" s="7"/>
      <c r="Z65" s="201">
        <v>1</v>
      </c>
      <c r="AA65" s="8"/>
      <c r="AB65" s="111"/>
      <c r="AC65" s="7"/>
      <c r="AD65" s="8"/>
      <c r="AE65" s="7"/>
      <c r="AF65" s="8"/>
      <c r="AG65" s="7">
        <v>12</v>
      </c>
      <c r="AH65" s="8">
        <v>70</v>
      </c>
      <c r="AI65" s="7"/>
      <c r="AJ65" s="8"/>
      <c r="AK65" s="7"/>
      <c r="AL65" s="8"/>
      <c r="AM65" s="7"/>
      <c r="AN65" s="27"/>
    </row>
    <row r="66" spans="1:40" s="118" customFormat="1" ht="15" customHeight="1" x14ac:dyDescent="0.25">
      <c r="A66" s="141" t="s">
        <v>6</v>
      </c>
      <c r="B66" s="197">
        <v>61</v>
      </c>
      <c r="C66" s="31" t="s">
        <v>87</v>
      </c>
      <c r="D66" s="32">
        <v>28493</v>
      </c>
      <c r="E66" s="187" t="s">
        <v>30</v>
      </c>
      <c r="F66" s="27">
        <f>+T66*U66+I66*H66+N66*O66+W66*X66</f>
        <v>0</v>
      </c>
      <c r="G66" s="113"/>
      <c r="H66" s="206">
        <v>1</v>
      </c>
      <c r="I66" s="8"/>
      <c r="J66" s="7"/>
      <c r="K66" s="201">
        <v>0.5</v>
      </c>
      <c r="L66" s="8"/>
      <c r="M66" s="7"/>
      <c r="N66" s="201">
        <v>2</v>
      </c>
      <c r="O66" s="8"/>
      <c r="P66" s="7"/>
      <c r="Q66" s="201">
        <v>1</v>
      </c>
      <c r="R66" s="8"/>
      <c r="S66" s="7"/>
      <c r="T66" s="201">
        <v>1</v>
      </c>
      <c r="U66" s="8"/>
      <c r="V66" s="7"/>
      <c r="W66" s="201">
        <v>2</v>
      </c>
      <c r="X66" s="8"/>
      <c r="Y66" s="7"/>
      <c r="Z66" s="201">
        <v>1</v>
      </c>
      <c r="AA66" s="8"/>
      <c r="AB66" s="111"/>
      <c r="AC66" s="7"/>
      <c r="AD66" s="8"/>
      <c r="AE66" s="7">
        <v>4</v>
      </c>
      <c r="AF66" s="8">
        <v>300</v>
      </c>
      <c r="AG66" s="7"/>
      <c r="AH66" s="8"/>
      <c r="AI66" s="7">
        <v>7</v>
      </c>
      <c r="AJ66" s="8">
        <v>220</v>
      </c>
      <c r="AK66" s="7">
        <v>16</v>
      </c>
      <c r="AL66" s="8">
        <v>160</v>
      </c>
      <c r="AM66" s="7"/>
      <c r="AN66" s="27"/>
    </row>
    <row r="67" spans="1:40" s="118" customFormat="1" ht="15" customHeight="1" x14ac:dyDescent="0.25">
      <c r="A67" s="141" t="s">
        <v>6</v>
      </c>
      <c r="B67" s="197">
        <v>62</v>
      </c>
      <c r="C67" s="31" t="s">
        <v>16</v>
      </c>
      <c r="D67" s="32">
        <v>35212</v>
      </c>
      <c r="E67" s="187" t="s">
        <v>17</v>
      </c>
      <c r="F67" s="27">
        <f>+T67*U67+I67*H67+N67*O67+W67*X67</f>
        <v>0</v>
      </c>
      <c r="G67" s="113"/>
      <c r="H67" s="206">
        <v>1</v>
      </c>
      <c r="I67" s="8"/>
      <c r="J67" s="7"/>
      <c r="K67" s="201">
        <v>0.5</v>
      </c>
      <c r="L67" s="8"/>
      <c r="M67" s="7"/>
      <c r="N67" s="201">
        <v>2</v>
      </c>
      <c r="O67" s="8"/>
      <c r="P67" s="7"/>
      <c r="Q67" s="201">
        <v>1</v>
      </c>
      <c r="R67" s="8"/>
      <c r="S67" s="7"/>
      <c r="T67" s="201">
        <v>1</v>
      </c>
      <c r="U67" s="8"/>
      <c r="V67" s="7"/>
      <c r="W67" s="201">
        <v>2</v>
      </c>
      <c r="X67" s="8"/>
      <c r="Y67" s="7"/>
      <c r="Z67" s="201">
        <v>1</v>
      </c>
      <c r="AA67" s="8"/>
      <c r="AB67" s="111"/>
      <c r="AC67" s="7"/>
      <c r="AD67" s="8"/>
      <c r="AE67" s="7"/>
      <c r="AF67" s="8"/>
      <c r="AG67" s="7"/>
      <c r="AH67" s="8"/>
      <c r="AI67" s="7"/>
      <c r="AJ67" s="8"/>
      <c r="AK67" s="7">
        <v>17</v>
      </c>
      <c r="AL67" s="8">
        <v>150</v>
      </c>
      <c r="AM67" s="7"/>
      <c r="AN67" s="27"/>
    </row>
    <row r="68" spans="1:40" s="118" customFormat="1" ht="15" customHeight="1" thickBot="1" x14ac:dyDescent="0.3">
      <c r="A68" s="141" t="s">
        <v>6</v>
      </c>
      <c r="B68" s="198">
        <v>63</v>
      </c>
      <c r="C68" s="192" t="s">
        <v>102</v>
      </c>
      <c r="D68" s="193">
        <v>37314</v>
      </c>
      <c r="E68" s="194" t="s">
        <v>14</v>
      </c>
      <c r="F68" s="13">
        <f>+T68*U68+I68*H68+N68*O68+W68*X68</f>
        <v>0</v>
      </c>
      <c r="G68" s="195"/>
      <c r="H68" s="208">
        <v>1</v>
      </c>
      <c r="I68" s="15"/>
      <c r="J68" s="14"/>
      <c r="K68" s="203">
        <v>0.5</v>
      </c>
      <c r="L68" s="15"/>
      <c r="M68" s="14"/>
      <c r="N68" s="203">
        <v>2</v>
      </c>
      <c r="O68" s="15"/>
      <c r="P68" s="14"/>
      <c r="Q68" s="203">
        <v>1</v>
      </c>
      <c r="R68" s="15"/>
      <c r="S68" s="14"/>
      <c r="T68" s="203">
        <v>1</v>
      </c>
      <c r="U68" s="15"/>
      <c r="V68" s="14"/>
      <c r="W68" s="203">
        <v>2</v>
      </c>
      <c r="X68" s="15"/>
      <c r="Y68" s="14"/>
      <c r="Z68" s="203">
        <v>1</v>
      </c>
      <c r="AA68" s="15"/>
      <c r="AB68" s="196"/>
      <c r="AC68" s="7"/>
      <c r="AD68" s="8"/>
      <c r="AE68" s="7"/>
      <c r="AF68" s="8"/>
      <c r="AG68" s="7"/>
      <c r="AH68" s="8"/>
      <c r="AI68" s="7"/>
      <c r="AJ68" s="8"/>
      <c r="AK68" s="7"/>
      <c r="AL68" s="8"/>
      <c r="AM68" s="7">
        <v>7</v>
      </c>
      <c r="AN68" s="27">
        <v>120</v>
      </c>
    </row>
  </sheetData>
  <autoFilter ref="C1:C60"/>
  <sortState ref="A6:AU68">
    <sortCondition descending="1" ref="F6:F68"/>
  </sortState>
  <mergeCells count="20">
    <mergeCell ref="A1:E1"/>
    <mergeCell ref="A3:A5"/>
    <mergeCell ref="B3:B5"/>
    <mergeCell ref="C3:C5"/>
    <mergeCell ref="D3:D5"/>
    <mergeCell ref="E3:E5"/>
    <mergeCell ref="F3:F5"/>
    <mergeCell ref="AK3:AL4"/>
    <mergeCell ref="G3:I4"/>
    <mergeCell ref="AM3:AN4"/>
    <mergeCell ref="AC3:AD4"/>
    <mergeCell ref="AE3:AF4"/>
    <mergeCell ref="AG3:AH4"/>
    <mergeCell ref="J3:L4"/>
    <mergeCell ref="M3:O4"/>
    <mergeCell ref="P3:R4"/>
    <mergeCell ref="S3:U4"/>
    <mergeCell ref="V3:X4"/>
    <mergeCell ref="Y3:AA4"/>
    <mergeCell ref="AI3:AJ4"/>
  </mergeCells>
  <phoneticPr fontId="13" type="noConversion"/>
  <pageMargins left="0.41" right="0.2" top="0.38" bottom="0.22" header="0.31496062992125984" footer="0.31496062992125984"/>
  <pageSetup paperSize="9"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"/>
  <sheetViews>
    <sheetView topLeftCell="A25" zoomScaleNormal="100" workbookViewId="0">
      <selection activeCell="C18" sqref="C18:C19"/>
    </sheetView>
  </sheetViews>
  <sheetFormatPr defaultColWidth="8.7109375" defaultRowHeight="12.75" x14ac:dyDescent="0.2"/>
  <cols>
    <col min="1" max="1" width="5.5703125" style="49" customWidth="1"/>
    <col min="2" max="2" width="7.28515625" style="49" customWidth="1"/>
    <col min="3" max="3" width="35.28515625" style="49" customWidth="1"/>
    <col min="4" max="4" width="10.28515625" style="49" customWidth="1"/>
    <col min="5" max="5" width="20.28515625" style="106" customWidth="1"/>
    <col min="6" max="6" width="9.7109375" style="157" customWidth="1"/>
    <col min="7" max="28" width="4.42578125" style="50" customWidth="1"/>
    <col min="29" max="29" width="9" style="50" hidden="1" customWidth="1"/>
    <col min="30" max="34" width="7.5703125" style="50" hidden="1" customWidth="1"/>
    <col min="35" max="35" width="6.7109375" style="49" customWidth="1"/>
    <col min="36" max="16384" width="8.7109375" style="49"/>
  </cols>
  <sheetData>
    <row r="1" spans="1:34" x14ac:dyDescent="0.2">
      <c r="A1" s="345" t="s">
        <v>0</v>
      </c>
      <c r="B1" s="345"/>
      <c r="C1" s="345"/>
      <c r="D1" s="345"/>
      <c r="E1" s="345"/>
    </row>
    <row r="2" spans="1:34" s="118" customFormat="1" ht="15.75" thickBot="1" x14ac:dyDescent="0.3">
      <c r="B2" s="132"/>
      <c r="C2" s="131" t="s">
        <v>381</v>
      </c>
      <c r="D2" s="132"/>
      <c r="E2" s="132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</row>
    <row r="3" spans="1:34" ht="14.45" customHeight="1" x14ac:dyDescent="0.2">
      <c r="A3" s="346" t="s">
        <v>1</v>
      </c>
      <c r="B3" s="349" t="s">
        <v>62</v>
      </c>
      <c r="C3" s="352" t="s">
        <v>3</v>
      </c>
      <c r="D3" s="355" t="s">
        <v>4</v>
      </c>
      <c r="E3" s="358" t="s">
        <v>5</v>
      </c>
      <c r="F3" s="363" t="s">
        <v>2</v>
      </c>
      <c r="G3" s="361" t="s">
        <v>330</v>
      </c>
      <c r="H3" s="366"/>
      <c r="I3" s="367"/>
      <c r="J3" s="361" t="s">
        <v>239</v>
      </c>
      <c r="K3" s="366"/>
      <c r="L3" s="367"/>
      <c r="M3" s="361" t="s">
        <v>237</v>
      </c>
      <c r="N3" s="366"/>
      <c r="O3" s="367"/>
      <c r="P3" s="361" t="s">
        <v>238</v>
      </c>
      <c r="Q3" s="366"/>
      <c r="R3" s="367"/>
      <c r="S3" s="361" t="s">
        <v>190</v>
      </c>
      <c r="T3" s="366"/>
      <c r="U3" s="367"/>
      <c r="V3" s="361" t="s">
        <v>189</v>
      </c>
      <c r="W3" s="366"/>
      <c r="X3" s="367"/>
      <c r="Y3" s="361" t="s">
        <v>188</v>
      </c>
      <c r="Z3" s="366"/>
      <c r="AA3" s="367"/>
      <c r="AB3" s="160"/>
      <c r="AC3" s="361" t="s">
        <v>128</v>
      </c>
      <c r="AD3" s="361" t="s">
        <v>129</v>
      </c>
      <c r="AE3" s="361" t="s">
        <v>130</v>
      </c>
      <c r="AF3" s="361" t="s">
        <v>70</v>
      </c>
      <c r="AG3" s="361" t="s">
        <v>68</v>
      </c>
      <c r="AH3" s="361" t="s">
        <v>69</v>
      </c>
    </row>
    <row r="4" spans="1:34" ht="13.5" customHeight="1" thickBot="1" x14ac:dyDescent="0.25">
      <c r="A4" s="347"/>
      <c r="B4" s="350"/>
      <c r="C4" s="353"/>
      <c r="D4" s="356"/>
      <c r="E4" s="359"/>
      <c r="F4" s="364"/>
      <c r="G4" s="362"/>
      <c r="H4" s="368"/>
      <c r="I4" s="369"/>
      <c r="J4" s="362"/>
      <c r="K4" s="368"/>
      <c r="L4" s="369"/>
      <c r="M4" s="362"/>
      <c r="N4" s="368"/>
      <c r="O4" s="369"/>
      <c r="P4" s="362"/>
      <c r="Q4" s="368"/>
      <c r="R4" s="369"/>
      <c r="S4" s="362"/>
      <c r="T4" s="368"/>
      <c r="U4" s="369"/>
      <c r="V4" s="362"/>
      <c r="W4" s="368"/>
      <c r="X4" s="369"/>
      <c r="Y4" s="362"/>
      <c r="Z4" s="368"/>
      <c r="AA4" s="369"/>
      <c r="AB4" s="161"/>
      <c r="AC4" s="362"/>
      <c r="AD4" s="362"/>
      <c r="AE4" s="362"/>
      <c r="AF4" s="362"/>
      <c r="AG4" s="362"/>
      <c r="AH4" s="362"/>
    </row>
    <row r="5" spans="1:34" ht="13.5" thickBot="1" x14ac:dyDescent="0.25">
      <c r="A5" s="348"/>
      <c r="B5" s="351"/>
      <c r="C5" s="354"/>
      <c r="D5" s="357"/>
      <c r="E5" s="360"/>
      <c r="F5" s="365"/>
      <c r="G5" s="80" t="s">
        <v>71</v>
      </c>
      <c r="H5" s="227" t="s">
        <v>362</v>
      </c>
      <c r="I5" s="228" t="s">
        <v>2</v>
      </c>
      <c r="J5" s="80" t="s">
        <v>71</v>
      </c>
      <c r="K5" s="227" t="s">
        <v>362</v>
      </c>
      <c r="L5" s="228" t="s">
        <v>2</v>
      </c>
      <c r="M5" s="80" t="s">
        <v>71</v>
      </c>
      <c r="N5" s="227" t="s">
        <v>362</v>
      </c>
      <c r="O5" s="228" t="s">
        <v>2</v>
      </c>
      <c r="P5" s="80" t="s">
        <v>71</v>
      </c>
      <c r="Q5" s="227" t="s">
        <v>362</v>
      </c>
      <c r="R5" s="228" t="s">
        <v>2</v>
      </c>
      <c r="S5" s="80" t="s">
        <v>71</v>
      </c>
      <c r="T5" s="231" t="s">
        <v>362</v>
      </c>
      <c r="U5" s="81" t="s">
        <v>2</v>
      </c>
      <c r="V5" s="80" t="s">
        <v>71</v>
      </c>
      <c r="W5" s="227" t="s">
        <v>362</v>
      </c>
      <c r="X5" s="228" t="s">
        <v>2</v>
      </c>
      <c r="Y5" s="80" t="s">
        <v>71</v>
      </c>
      <c r="Z5" s="227" t="s">
        <v>362</v>
      </c>
      <c r="AA5" s="228" t="s">
        <v>2</v>
      </c>
      <c r="AB5" s="136"/>
      <c r="AC5" s="80" t="s">
        <v>71</v>
      </c>
      <c r="AD5" s="80" t="s">
        <v>71</v>
      </c>
      <c r="AE5" s="80" t="s">
        <v>71</v>
      </c>
      <c r="AF5" s="80" t="s">
        <v>71</v>
      </c>
      <c r="AG5" s="80" t="s">
        <v>71</v>
      </c>
      <c r="AH5" s="80" t="s">
        <v>71</v>
      </c>
    </row>
    <row r="6" spans="1:34" x14ac:dyDescent="0.2">
      <c r="A6" s="82" t="s">
        <v>27</v>
      </c>
      <c r="B6" s="83">
        <v>1</v>
      </c>
      <c r="C6" s="84" t="s">
        <v>32</v>
      </c>
      <c r="D6" s="85">
        <v>36219</v>
      </c>
      <c r="E6" s="86" t="s">
        <v>8</v>
      </c>
      <c r="F6" s="150">
        <f>I6*H6+K6*L6+O6*N6+Q6*R6+T6*U6+W6*X6+Z6*AA6</f>
        <v>71</v>
      </c>
      <c r="G6" s="57">
        <v>1</v>
      </c>
      <c r="H6" s="226">
        <v>1</v>
      </c>
      <c r="I6" s="233">
        <v>13</v>
      </c>
      <c r="J6" s="57"/>
      <c r="K6" s="226"/>
      <c r="L6" s="133"/>
      <c r="M6" s="57"/>
      <c r="N6" s="226"/>
      <c r="O6" s="133"/>
      <c r="P6" s="57"/>
      <c r="Q6" s="226"/>
      <c r="R6" s="133"/>
      <c r="S6" s="57">
        <v>1</v>
      </c>
      <c r="T6" s="232">
        <v>1</v>
      </c>
      <c r="U6" s="234">
        <v>15</v>
      </c>
      <c r="V6" s="57">
        <v>1</v>
      </c>
      <c r="W6" s="226">
        <v>2</v>
      </c>
      <c r="X6" s="233">
        <v>15</v>
      </c>
      <c r="Y6" s="57">
        <v>1</v>
      </c>
      <c r="Z6" s="226">
        <v>1</v>
      </c>
      <c r="AA6" s="233">
        <v>13</v>
      </c>
      <c r="AB6" s="137"/>
      <c r="AC6" s="57">
        <v>10</v>
      </c>
      <c r="AD6" s="91">
        <v>1</v>
      </c>
      <c r="AE6" s="57">
        <v>1</v>
      </c>
      <c r="AF6" s="57">
        <v>1</v>
      </c>
      <c r="AG6" s="65">
        <v>5</v>
      </c>
      <c r="AH6" s="57">
        <v>3</v>
      </c>
    </row>
    <row r="7" spans="1:34" x14ac:dyDescent="0.2">
      <c r="A7" s="82" t="s">
        <v>27</v>
      </c>
      <c r="B7" s="83">
        <v>2</v>
      </c>
      <c r="C7" s="84" t="s">
        <v>169</v>
      </c>
      <c r="D7" s="85">
        <v>36727</v>
      </c>
      <c r="E7" s="86" t="s">
        <v>170</v>
      </c>
      <c r="F7" s="150">
        <f>K7*L7+O7*N7+Q7*R7+W7*X7+Z7*AA7</f>
        <v>68</v>
      </c>
      <c r="G7" s="57">
        <v>12</v>
      </c>
      <c r="H7" s="226">
        <v>1</v>
      </c>
      <c r="I7" s="133">
        <v>3</v>
      </c>
      <c r="J7" s="57"/>
      <c r="K7" s="226"/>
      <c r="L7" s="133"/>
      <c r="M7" s="57">
        <v>1</v>
      </c>
      <c r="N7" s="226">
        <v>2</v>
      </c>
      <c r="O7" s="233">
        <v>15</v>
      </c>
      <c r="P7" s="57">
        <v>1</v>
      </c>
      <c r="Q7" s="226">
        <v>1</v>
      </c>
      <c r="R7" s="233">
        <v>13</v>
      </c>
      <c r="S7" s="57">
        <v>3</v>
      </c>
      <c r="T7" s="232">
        <v>1</v>
      </c>
      <c r="U7" s="58">
        <v>11</v>
      </c>
      <c r="V7" s="57">
        <v>7</v>
      </c>
      <c r="W7" s="226">
        <v>2</v>
      </c>
      <c r="X7" s="233">
        <v>7</v>
      </c>
      <c r="Y7" s="57">
        <v>2</v>
      </c>
      <c r="Z7" s="226">
        <v>1</v>
      </c>
      <c r="AA7" s="233">
        <v>11</v>
      </c>
      <c r="AB7" s="137"/>
      <c r="AC7" s="57">
        <v>14</v>
      </c>
      <c r="AD7" s="57"/>
      <c r="AE7" s="57">
        <v>4</v>
      </c>
      <c r="AF7" s="57"/>
      <c r="AG7" s="57"/>
      <c r="AH7" s="57"/>
    </row>
    <row r="8" spans="1:34" x14ac:dyDescent="0.2">
      <c r="A8" s="82" t="s">
        <v>27</v>
      </c>
      <c r="B8" s="83">
        <v>3</v>
      </c>
      <c r="C8" s="84" t="s">
        <v>203</v>
      </c>
      <c r="D8" s="85">
        <v>29824</v>
      </c>
      <c r="E8" s="86" t="s">
        <v>8</v>
      </c>
      <c r="F8" s="150">
        <f>I8*H8+K8*L8+O8*N8+Q8*R8+T8*U8+W8*X8+Z8*AA8</f>
        <v>50</v>
      </c>
      <c r="G8" s="57">
        <v>4</v>
      </c>
      <c r="H8" s="226">
        <v>1</v>
      </c>
      <c r="I8" s="233">
        <v>7</v>
      </c>
      <c r="J8" s="57"/>
      <c r="K8" s="226"/>
      <c r="L8" s="133"/>
      <c r="M8" s="57">
        <v>4</v>
      </c>
      <c r="N8" s="226">
        <v>2</v>
      </c>
      <c r="O8" s="233">
        <v>9</v>
      </c>
      <c r="P8" s="57"/>
      <c r="Q8" s="226"/>
      <c r="R8" s="133"/>
      <c r="S8" s="57">
        <v>6</v>
      </c>
      <c r="T8" s="232">
        <v>1</v>
      </c>
      <c r="U8" s="234">
        <v>7</v>
      </c>
      <c r="V8" s="57">
        <v>4</v>
      </c>
      <c r="W8" s="226">
        <v>2</v>
      </c>
      <c r="X8" s="233">
        <v>9</v>
      </c>
      <c r="Y8" s="57"/>
      <c r="Z8" s="226"/>
      <c r="AA8" s="133"/>
      <c r="AB8" s="137"/>
      <c r="AC8" s="57">
        <v>11</v>
      </c>
      <c r="AD8" s="57">
        <v>7</v>
      </c>
      <c r="AE8" s="57"/>
      <c r="AF8" s="57"/>
      <c r="AG8" s="57"/>
      <c r="AH8" s="57"/>
    </row>
    <row r="9" spans="1:34" x14ac:dyDescent="0.2">
      <c r="A9" s="82" t="s">
        <v>27</v>
      </c>
      <c r="B9" s="83">
        <v>4</v>
      </c>
      <c r="C9" s="84" t="s">
        <v>165</v>
      </c>
      <c r="D9" s="85">
        <v>35370</v>
      </c>
      <c r="E9" s="86" t="s">
        <v>166</v>
      </c>
      <c r="F9" s="150">
        <f>I9*H9+K9*L9+O9*N9+Q9*R9+T9*U9+W9*X9+Z9*AA9</f>
        <v>46.5</v>
      </c>
      <c r="G9" s="57">
        <v>16</v>
      </c>
      <c r="H9" s="226">
        <v>1</v>
      </c>
      <c r="I9" s="133">
        <v>2</v>
      </c>
      <c r="J9" s="57">
        <v>7</v>
      </c>
      <c r="K9" s="226">
        <v>0.5</v>
      </c>
      <c r="L9" s="233">
        <v>7</v>
      </c>
      <c r="M9" s="57">
        <v>3</v>
      </c>
      <c r="N9" s="226">
        <v>2</v>
      </c>
      <c r="O9" s="233">
        <v>11</v>
      </c>
      <c r="P9" s="57"/>
      <c r="Q9" s="226"/>
      <c r="R9" s="133"/>
      <c r="S9" s="57">
        <v>4</v>
      </c>
      <c r="T9" s="232">
        <v>1</v>
      </c>
      <c r="U9" s="234">
        <v>9</v>
      </c>
      <c r="V9" s="57">
        <v>15</v>
      </c>
      <c r="W9" s="226">
        <v>2</v>
      </c>
      <c r="X9" s="233">
        <v>5</v>
      </c>
      <c r="Y9" s="57"/>
      <c r="Z9" s="226"/>
      <c r="AA9" s="229"/>
      <c r="AB9" s="137"/>
      <c r="AC9" s="57">
        <v>6</v>
      </c>
      <c r="AD9" s="57">
        <v>9</v>
      </c>
      <c r="AE9" s="57"/>
      <c r="AF9" s="57"/>
      <c r="AG9" s="57"/>
      <c r="AH9" s="57"/>
    </row>
    <row r="10" spans="1:34" x14ac:dyDescent="0.2">
      <c r="A10" s="87" t="s">
        <v>27</v>
      </c>
      <c r="B10" s="83">
        <v>5</v>
      </c>
      <c r="C10" s="88" t="s">
        <v>168</v>
      </c>
      <c r="D10" s="89">
        <v>35769</v>
      </c>
      <c r="E10" s="90" t="s">
        <v>26</v>
      </c>
      <c r="F10" s="108">
        <f>K10*L10+O10*N10+T10*U10+W10*X10+Z10*AA10</f>
        <v>46</v>
      </c>
      <c r="G10" s="57">
        <v>11</v>
      </c>
      <c r="H10" s="226">
        <v>1</v>
      </c>
      <c r="I10" s="133">
        <v>3</v>
      </c>
      <c r="J10" s="57"/>
      <c r="K10" s="226"/>
      <c r="L10" s="133"/>
      <c r="M10" s="57">
        <v>10</v>
      </c>
      <c r="N10" s="226">
        <v>2</v>
      </c>
      <c r="O10" s="233">
        <v>5</v>
      </c>
      <c r="P10" s="57">
        <v>11</v>
      </c>
      <c r="Q10" s="226">
        <v>1</v>
      </c>
      <c r="R10" s="133">
        <v>3</v>
      </c>
      <c r="S10" s="57">
        <v>12</v>
      </c>
      <c r="T10" s="232">
        <v>1</v>
      </c>
      <c r="U10" s="235">
        <v>5</v>
      </c>
      <c r="V10" s="57">
        <v>2</v>
      </c>
      <c r="W10" s="226">
        <v>2</v>
      </c>
      <c r="X10" s="233">
        <v>13</v>
      </c>
      <c r="Y10" s="57">
        <v>5</v>
      </c>
      <c r="Z10" s="226">
        <v>1</v>
      </c>
      <c r="AA10" s="233">
        <v>5</v>
      </c>
      <c r="AB10" s="137"/>
      <c r="AC10" s="57">
        <v>4</v>
      </c>
      <c r="AD10" s="65">
        <v>12</v>
      </c>
      <c r="AE10" s="57">
        <v>2</v>
      </c>
      <c r="AF10" s="57"/>
      <c r="AG10" s="57"/>
      <c r="AH10" s="57"/>
    </row>
    <row r="11" spans="1:34" x14ac:dyDescent="0.2">
      <c r="A11" s="87" t="s">
        <v>27</v>
      </c>
      <c r="B11" s="83">
        <v>6</v>
      </c>
      <c r="C11" s="88" t="s">
        <v>162</v>
      </c>
      <c r="D11" s="89">
        <v>36154</v>
      </c>
      <c r="E11" s="90" t="s">
        <v>8</v>
      </c>
      <c r="F11" s="108">
        <f>K11*L11+O11*N11+Q11*R11+T11*U11+W11*X11+Z11*AA11</f>
        <v>44</v>
      </c>
      <c r="G11" s="57">
        <v>15</v>
      </c>
      <c r="H11" s="226">
        <v>1</v>
      </c>
      <c r="I11" s="133">
        <v>2</v>
      </c>
      <c r="J11" s="57"/>
      <c r="K11" s="226"/>
      <c r="L11" s="133"/>
      <c r="M11" s="57">
        <v>12</v>
      </c>
      <c r="N11" s="226">
        <v>2</v>
      </c>
      <c r="O11" s="233">
        <v>5</v>
      </c>
      <c r="P11" s="57">
        <v>4</v>
      </c>
      <c r="Q11" s="226">
        <v>1</v>
      </c>
      <c r="R11" s="233">
        <v>7</v>
      </c>
      <c r="S11" s="57"/>
      <c r="T11" s="232"/>
      <c r="U11" s="58"/>
      <c r="V11" s="57">
        <v>3</v>
      </c>
      <c r="W11" s="226">
        <v>2</v>
      </c>
      <c r="X11" s="233">
        <v>11</v>
      </c>
      <c r="Y11" s="57">
        <v>6</v>
      </c>
      <c r="Z11" s="226">
        <v>1</v>
      </c>
      <c r="AA11" s="233">
        <v>5</v>
      </c>
      <c r="AB11" s="137"/>
      <c r="AC11" s="57">
        <v>5</v>
      </c>
      <c r="AD11" s="57"/>
      <c r="AE11" s="57">
        <v>5</v>
      </c>
      <c r="AF11" s="57"/>
      <c r="AG11" s="57"/>
      <c r="AH11" s="57"/>
    </row>
    <row r="12" spans="1:34" x14ac:dyDescent="0.2">
      <c r="A12" s="87" t="s">
        <v>27</v>
      </c>
      <c r="B12" s="83">
        <v>7</v>
      </c>
      <c r="C12" s="88" t="s">
        <v>172</v>
      </c>
      <c r="D12" s="89">
        <v>33188</v>
      </c>
      <c r="E12" s="90" t="s">
        <v>14</v>
      </c>
      <c r="F12" s="108">
        <f>H12*I12+K12*L12+N12*O12</f>
        <v>39.5</v>
      </c>
      <c r="G12" s="57">
        <v>3</v>
      </c>
      <c r="H12" s="226">
        <v>1</v>
      </c>
      <c r="I12" s="233">
        <v>9</v>
      </c>
      <c r="J12" s="57">
        <v>4</v>
      </c>
      <c r="K12" s="226">
        <v>0.5</v>
      </c>
      <c r="L12" s="233">
        <v>9</v>
      </c>
      <c r="M12" s="57">
        <v>2</v>
      </c>
      <c r="N12" s="226">
        <v>2</v>
      </c>
      <c r="O12" s="233">
        <v>13</v>
      </c>
      <c r="P12" s="57"/>
      <c r="Q12" s="226"/>
      <c r="R12" s="133"/>
      <c r="S12" s="57"/>
      <c r="T12" s="232"/>
      <c r="U12" s="58"/>
      <c r="V12" s="57"/>
      <c r="W12" s="226"/>
      <c r="X12" s="133"/>
      <c r="Y12" s="57"/>
      <c r="Z12" s="226"/>
      <c r="AA12" s="133"/>
      <c r="AB12" s="137"/>
      <c r="AC12" s="57">
        <v>7</v>
      </c>
      <c r="AD12" s="57"/>
      <c r="AE12" s="57"/>
      <c r="AF12" s="57"/>
      <c r="AG12" s="57"/>
      <c r="AH12" s="57"/>
    </row>
    <row r="13" spans="1:34" x14ac:dyDescent="0.2">
      <c r="A13" s="87" t="s">
        <v>27</v>
      </c>
      <c r="B13" s="83">
        <v>8</v>
      </c>
      <c r="C13" s="88" t="s">
        <v>304</v>
      </c>
      <c r="D13" s="89">
        <v>35377</v>
      </c>
      <c r="E13" s="90" t="s">
        <v>7</v>
      </c>
      <c r="F13" s="108">
        <f>I13*H13+K13*L13+O13*N13+Q13*R13+T13*U13+W13*X13+Z13*AA13</f>
        <v>38</v>
      </c>
      <c r="G13" s="57"/>
      <c r="H13" s="226"/>
      <c r="I13" s="133"/>
      <c r="J13" s="57"/>
      <c r="K13" s="226"/>
      <c r="L13" s="133"/>
      <c r="M13" s="57">
        <v>13</v>
      </c>
      <c r="N13" s="226">
        <v>2</v>
      </c>
      <c r="O13" s="233">
        <v>5</v>
      </c>
      <c r="P13" s="57"/>
      <c r="Q13" s="226"/>
      <c r="R13" s="133"/>
      <c r="S13" s="57">
        <v>13</v>
      </c>
      <c r="T13" s="232">
        <v>1</v>
      </c>
      <c r="U13" s="234">
        <v>5</v>
      </c>
      <c r="V13" s="57">
        <v>6</v>
      </c>
      <c r="W13" s="226">
        <v>2</v>
      </c>
      <c r="X13" s="233">
        <v>7</v>
      </c>
      <c r="Y13" s="57">
        <v>3</v>
      </c>
      <c r="Z13" s="226">
        <v>1</v>
      </c>
      <c r="AA13" s="233">
        <v>9</v>
      </c>
      <c r="AB13" s="137"/>
      <c r="AC13" s="57">
        <v>12</v>
      </c>
      <c r="AD13" s="65">
        <v>5</v>
      </c>
      <c r="AE13" s="57">
        <v>3</v>
      </c>
      <c r="AF13" s="57">
        <v>4</v>
      </c>
      <c r="AG13" s="65">
        <v>14</v>
      </c>
      <c r="AH13" s="57">
        <v>6</v>
      </c>
    </row>
    <row r="14" spans="1:34" x14ac:dyDescent="0.2">
      <c r="A14" s="87" t="s">
        <v>27</v>
      </c>
      <c r="B14" s="83">
        <v>9</v>
      </c>
      <c r="C14" s="88" t="s">
        <v>296</v>
      </c>
      <c r="D14" s="89">
        <v>34354</v>
      </c>
      <c r="E14" s="90" t="s">
        <v>94</v>
      </c>
      <c r="F14" s="108">
        <f>H14*I14+K14*L14+N14*O14+W14*X14</f>
        <v>36.5</v>
      </c>
      <c r="G14" s="57">
        <v>5</v>
      </c>
      <c r="H14" s="226">
        <v>1</v>
      </c>
      <c r="I14" s="233">
        <v>5</v>
      </c>
      <c r="J14" s="57">
        <v>1</v>
      </c>
      <c r="K14" s="226">
        <v>0.5</v>
      </c>
      <c r="L14" s="233">
        <v>15</v>
      </c>
      <c r="M14" s="57">
        <v>15</v>
      </c>
      <c r="N14" s="226">
        <v>2</v>
      </c>
      <c r="O14" s="233">
        <v>5</v>
      </c>
      <c r="P14" s="57"/>
      <c r="Q14" s="226"/>
      <c r="R14" s="133"/>
      <c r="S14" s="57">
        <v>9</v>
      </c>
      <c r="T14" s="232">
        <v>1</v>
      </c>
      <c r="U14" s="58">
        <v>5</v>
      </c>
      <c r="V14" s="57">
        <v>5</v>
      </c>
      <c r="W14" s="226">
        <v>2</v>
      </c>
      <c r="X14" s="233">
        <v>7</v>
      </c>
      <c r="Y14" s="57"/>
      <c r="Z14" s="226"/>
      <c r="AA14" s="229"/>
      <c r="AB14" s="137"/>
      <c r="AC14" s="57">
        <v>18</v>
      </c>
      <c r="AD14" s="57"/>
      <c r="AE14" s="57"/>
      <c r="AF14" s="57"/>
      <c r="AG14" s="65">
        <v>6</v>
      </c>
      <c r="AH14" s="57">
        <v>4</v>
      </c>
    </row>
    <row r="15" spans="1:34" x14ac:dyDescent="0.2">
      <c r="A15" s="87" t="s">
        <v>27</v>
      </c>
      <c r="B15" s="83">
        <v>10</v>
      </c>
      <c r="C15" s="88" t="s">
        <v>31</v>
      </c>
      <c r="D15" s="89">
        <v>36074</v>
      </c>
      <c r="E15" s="90" t="s">
        <v>10</v>
      </c>
      <c r="F15" s="108">
        <f>K15*L15+O15*N15+Q15*R15+T15*U15+W15*X15</f>
        <v>36</v>
      </c>
      <c r="G15" s="57">
        <v>7</v>
      </c>
      <c r="H15" s="226">
        <v>1</v>
      </c>
      <c r="I15" s="133">
        <v>5</v>
      </c>
      <c r="J15" s="57"/>
      <c r="K15" s="226"/>
      <c r="L15" s="133"/>
      <c r="M15" s="57">
        <v>11</v>
      </c>
      <c r="N15" s="226">
        <v>2</v>
      </c>
      <c r="O15" s="233">
        <v>5</v>
      </c>
      <c r="P15" s="57">
        <v>3</v>
      </c>
      <c r="Q15" s="226">
        <v>1</v>
      </c>
      <c r="R15" s="233">
        <v>9</v>
      </c>
      <c r="S15" s="57">
        <v>7</v>
      </c>
      <c r="T15" s="232">
        <v>1</v>
      </c>
      <c r="U15" s="234">
        <v>7</v>
      </c>
      <c r="V15" s="57">
        <v>12</v>
      </c>
      <c r="W15" s="226">
        <v>2</v>
      </c>
      <c r="X15" s="233">
        <v>5</v>
      </c>
      <c r="Y15" s="57">
        <v>7</v>
      </c>
      <c r="Z15" s="226">
        <v>1</v>
      </c>
      <c r="AA15" s="133">
        <v>5</v>
      </c>
      <c r="AB15" s="137"/>
      <c r="AC15" s="57">
        <v>15</v>
      </c>
      <c r="AD15" s="65">
        <v>2</v>
      </c>
      <c r="AE15" s="57">
        <v>6</v>
      </c>
      <c r="AF15" s="57">
        <v>5</v>
      </c>
      <c r="AG15" s="65">
        <v>9</v>
      </c>
      <c r="AH15" s="57">
        <v>5</v>
      </c>
    </row>
    <row r="16" spans="1:34" x14ac:dyDescent="0.2">
      <c r="A16" s="87" t="s">
        <v>27</v>
      </c>
      <c r="B16" s="83">
        <v>11</v>
      </c>
      <c r="C16" s="88" t="s">
        <v>272</v>
      </c>
      <c r="D16" s="89">
        <v>27472</v>
      </c>
      <c r="E16" s="90" t="s">
        <v>292</v>
      </c>
      <c r="F16" s="108">
        <f>I16+K16*L16+O16+Q16*R16+T16*U16+W16*X16+Z16*AA16</f>
        <v>35.5</v>
      </c>
      <c r="G16" s="57">
        <v>2</v>
      </c>
      <c r="H16" s="226">
        <v>1</v>
      </c>
      <c r="I16" s="233">
        <v>11</v>
      </c>
      <c r="J16" s="57">
        <v>5</v>
      </c>
      <c r="K16" s="226">
        <v>0.5</v>
      </c>
      <c r="L16" s="233">
        <v>7</v>
      </c>
      <c r="M16" s="57">
        <v>5</v>
      </c>
      <c r="N16" s="226">
        <v>2</v>
      </c>
      <c r="O16" s="233">
        <v>7</v>
      </c>
      <c r="P16" s="57"/>
      <c r="Q16" s="226"/>
      <c r="R16" s="133"/>
      <c r="S16" s="57"/>
      <c r="T16" s="232"/>
      <c r="U16" s="58"/>
      <c r="V16" s="57">
        <v>8</v>
      </c>
      <c r="W16" s="226">
        <v>2</v>
      </c>
      <c r="X16" s="233">
        <v>7</v>
      </c>
      <c r="Y16" s="57"/>
      <c r="Z16" s="226"/>
      <c r="AA16" s="133"/>
      <c r="AB16" s="137"/>
      <c r="AC16" s="57"/>
      <c r="AD16" s="65"/>
      <c r="AE16" s="57"/>
      <c r="AF16" s="57"/>
      <c r="AG16" s="65"/>
      <c r="AH16" s="57"/>
    </row>
    <row r="17" spans="1:35" x14ac:dyDescent="0.2">
      <c r="A17" s="87" t="s">
        <v>27</v>
      </c>
      <c r="B17" s="83">
        <v>12</v>
      </c>
      <c r="C17" s="88" t="s">
        <v>297</v>
      </c>
      <c r="D17" s="89">
        <v>34489</v>
      </c>
      <c r="E17" s="90" t="s">
        <v>52</v>
      </c>
      <c r="F17" s="108">
        <f>I17*H17+K17*L17+O17*N17+Q17*R17+T17*U17+W17*X17+Z17*AA17</f>
        <v>32</v>
      </c>
      <c r="G17" s="57">
        <v>20</v>
      </c>
      <c r="H17" s="226">
        <v>1</v>
      </c>
      <c r="I17" s="233">
        <v>1</v>
      </c>
      <c r="J17" s="57"/>
      <c r="K17" s="226"/>
      <c r="L17" s="133"/>
      <c r="M17" s="57">
        <v>8</v>
      </c>
      <c r="N17" s="226">
        <v>2</v>
      </c>
      <c r="O17" s="233">
        <v>7</v>
      </c>
      <c r="P17" s="57"/>
      <c r="Q17" s="226"/>
      <c r="R17" s="133"/>
      <c r="S17" s="57">
        <v>5</v>
      </c>
      <c r="T17" s="232">
        <v>1</v>
      </c>
      <c r="U17" s="234">
        <v>7</v>
      </c>
      <c r="V17" s="57">
        <v>14</v>
      </c>
      <c r="W17" s="226">
        <v>2</v>
      </c>
      <c r="X17" s="233">
        <v>5</v>
      </c>
      <c r="Y17" s="57"/>
      <c r="Z17" s="226"/>
      <c r="AA17" s="133"/>
      <c r="AB17" s="137"/>
      <c r="AC17" s="57">
        <v>17</v>
      </c>
      <c r="AD17" s="57">
        <v>8</v>
      </c>
      <c r="AE17" s="57"/>
      <c r="AF17" s="57">
        <v>11</v>
      </c>
      <c r="AG17" s="57">
        <v>17</v>
      </c>
      <c r="AH17" s="57">
        <v>12</v>
      </c>
    </row>
    <row r="18" spans="1:35" x14ac:dyDescent="0.2">
      <c r="A18" s="87" t="s">
        <v>27</v>
      </c>
      <c r="B18" s="83">
        <v>13</v>
      </c>
      <c r="C18" s="92" t="s">
        <v>86</v>
      </c>
      <c r="D18" s="93">
        <v>34726</v>
      </c>
      <c r="E18" s="68" t="s">
        <v>76</v>
      </c>
      <c r="F18" s="158">
        <f>I18*H18+K18*L18+O18*N18+Q18*R18+T18*U18+W18*X18+Z18*AA18</f>
        <v>28.5</v>
      </c>
      <c r="G18" s="57">
        <v>8</v>
      </c>
      <c r="H18" s="226">
        <v>1</v>
      </c>
      <c r="I18" s="233">
        <v>5</v>
      </c>
      <c r="J18" s="57">
        <v>6</v>
      </c>
      <c r="K18" s="226">
        <v>0.5</v>
      </c>
      <c r="L18" s="233">
        <v>7</v>
      </c>
      <c r="M18" s="57">
        <v>7</v>
      </c>
      <c r="N18" s="226">
        <v>2</v>
      </c>
      <c r="O18" s="233">
        <v>7</v>
      </c>
      <c r="P18" s="57"/>
      <c r="Q18" s="226"/>
      <c r="R18" s="133"/>
      <c r="S18" s="57"/>
      <c r="T18" s="232"/>
      <c r="U18" s="58"/>
      <c r="V18" s="57">
        <v>17</v>
      </c>
      <c r="W18" s="226">
        <v>2</v>
      </c>
      <c r="X18" s="233">
        <v>3</v>
      </c>
      <c r="Y18" s="57"/>
      <c r="Z18" s="226"/>
      <c r="AA18" s="133"/>
      <c r="AB18" s="137"/>
      <c r="AC18" s="57">
        <v>22</v>
      </c>
      <c r="AD18" s="57">
        <v>6</v>
      </c>
      <c r="AE18" s="57"/>
      <c r="AF18" s="57"/>
      <c r="AG18" s="94">
        <v>12</v>
      </c>
      <c r="AH18" s="57">
        <v>8</v>
      </c>
    </row>
    <row r="19" spans="1:35" x14ac:dyDescent="0.2">
      <c r="A19" s="87" t="s">
        <v>27</v>
      </c>
      <c r="B19" s="83">
        <v>14</v>
      </c>
      <c r="C19" s="88" t="s">
        <v>173</v>
      </c>
      <c r="D19" s="89">
        <v>32743</v>
      </c>
      <c r="E19" s="90" t="s">
        <v>52</v>
      </c>
      <c r="F19" s="108">
        <f>I19*H19+K19*L19+O19*N19+Q19*R19+T19*U19+W19*X19+Z19*AA19</f>
        <v>28</v>
      </c>
      <c r="G19" s="57">
        <v>19</v>
      </c>
      <c r="H19" s="226">
        <v>1</v>
      </c>
      <c r="I19" s="233">
        <v>1</v>
      </c>
      <c r="J19" s="57"/>
      <c r="K19" s="226"/>
      <c r="L19" s="133"/>
      <c r="M19" s="57">
        <v>6</v>
      </c>
      <c r="N19" s="226">
        <v>2</v>
      </c>
      <c r="O19" s="233">
        <v>7</v>
      </c>
      <c r="P19" s="57"/>
      <c r="Q19" s="226"/>
      <c r="R19" s="133"/>
      <c r="S19" s="57">
        <v>22</v>
      </c>
      <c r="T19" s="232">
        <v>1</v>
      </c>
      <c r="U19" s="234">
        <v>3</v>
      </c>
      <c r="V19" s="57">
        <v>9</v>
      </c>
      <c r="W19" s="226">
        <v>2</v>
      </c>
      <c r="X19" s="233">
        <v>5</v>
      </c>
      <c r="Y19" s="57"/>
      <c r="Z19" s="226"/>
      <c r="AA19" s="133"/>
      <c r="AB19" s="137"/>
      <c r="AC19" s="57">
        <v>9</v>
      </c>
      <c r="AD19" s="57"/>
      <c r="AE19" s="57"/>
      <c r="AF19" s="57">
        <v>14</v>
      </c>
      <c r="AG19" s="57">
        <v>16</v>
      </c>
      <c r="AH19" s="57"/>
    </row>
    <row r="20" spans="1:35" x14ac:dyDescent="0.2">
      <c r="A20" s="87" t="s">
        <v>27</v>
      </c>
      <c r="B20" s="83">
        <v>15</v>
      </c>
      <c r="C20" s="88" t="s">
        <v>260</v>
      </c>
      <c r="D20" s="89">
        <v>36064</v>
      </c>
      <c r="E20" s="90" t="s">
        <v>41</v>
      </c>
      <c r="F20" s="237">
        <f>L20*K20*+R20*Q20+H20*I20</f>
        <v>21.5</v>
      </c>
      <c r="G20" s="57">
        <v>13</v>
      </c>
      <c r="H20" s="226">
        <v>1</v>
      </c>
      <c r="I20" s="233">
        <v>2</v>
      </c>
      <c r="J20" s="57">
        <v>2</v>
      </c>
      <c r="K20" s="226">
        <v>0.5</v>
      </c>
      <c r="L20" s="233">
        <v>13</v>
      </c>
      <c r="M20" s="57"/>
      <c r="N20" s="226"/>
      <c r="O20" s="133"/>
      <c r="P20" s="57">
        <v>9</v>
      </c>
      <c r="Q20" s="226">
        <v>1</v>
      </c>
      <c r="R20" s="233">
        <v>3</v>
      </c>
      <c r="S20" s="57"/>
      <c r="T20" s="232"/>
      <c r="U20" s="58"/>
      <c r="V20" s="57"/>
      <c r="W20" s="226"/>
      <c r="X20" s="133"/>
      <c r="Y20" s="57"/>
      <c r="Z20" s="226"/>
      <c r="AA20" s="230"/>
      <c r="AB20" s="137"/>
      <c r="AC20" s="57"/>
      <c r="AD20" s="57"/>
      <c r="AE20" s="57"/>
      <c r="AF20" s="57"/>
      <c r="AG20" s="57"/>
      <c r="AH20" s="57"/>
    </row>
    <row r="21" spans="1:35" x14ac:dyDescent="0.2">
      <c r="A21" s="87" t="s">
        <v>27</v>
      </c>
      <c r="B21" s="83">
        <v>16</v>
      </c>
      <c r="C21" s="88" t="s">
        <v>33</v>
      </c>
      <c r="D21" s="89">
        <v>33663</v>
      </c>
      <c r="E21" s="90" t="s">
        <v>19</v>
      </c>
      <c r="F21" s="108">
        <f>I21*H21+K21*L21+O21*N21+Q21*R21+T21*U21+W21*X21+Z21*AA21</f>
        <v>21</v>
      </c>
      <c r="G21" s="57"/>
      <c r="H21" s="226"/>
      <c r="I21" s="133"/>
      <c r="J21" s="57"/>
      <c r="K21" s="226"/>
      <c r="L21" s="133"/>
      <c r="M21" s="57">
        <v>9</v>
      </c>
      <c r="N21" s="226">
        <v>2</v>
      </c>
      <c r="O21" s="233">
        <v>5</v>
      </c>
      <c r="P21" s="57"/>
      <c r="Q21" s="226"/>
      <c r="R21" s="133"/>
      <c r="S21" s="57">
        <v>16</v>
      </c>
      <c r="T21" s="232">
        <v>1</v>
      </c>
      <c r="U21" s="234">
        <v>5</v>
      </c>
      <c r="V21" s="57">
        <v>19</v>
      </c>
      <c r="W21" s="226">
        <v>2</v>
      </c>
      <c r="X21" s="233">
        <v>3</v>
      </c>
      <c r="Y21" s="57"/>
      <c r="Z21" s="226"/>
      <c r="AA21" s="133"/>
      <c r="AB21" s="137"/>
      <c r="AC21" s="57">
        <v>16</v>
      </c>
      <c r="AD21" s="57">
        <v>13</v>
      </c>
      <c r="AE21" s="57"/>
      <c r="AF21" s="57">
        <v>17</v>
      </c>
      <c r="AG21" s="57"/>
      <c r="AH21" s="57"/>
    </row>
    <row r="22" spans="1:35" x14ac:dyDescent="0.2">
      <c r="A22" s="87" t="s">
        <v>27</v>
      </c>
      <c r="B22" s="83">
        <v>17</v>
      </c>
      <c r="C22" s="95" t="s">
        <v>108</v>
      </c>
      <c r="D22" s="96">
        <v>37220</v>
      </c>
      <c r="E22" s="97" t="s">
        <v>8</v>
      </c>
      <c r="F22" s="159">
        <f>I22*H22+K22*L22+O22*N22+Q22*R22+T22*U22+W22*X22+Z22*AA22</f>
        <v>21</v>
      </c>
      <c r="G22" s="57"/>
      <c r="H22" s="226"/>
      <c r="I22" s="133"/>
      <c r="J22" s="57"/>
      <c r="K22" s="226"/>
      <c r="L22" s="133"/>
      <c r="M22" s="57">
        <v>18</v>
      </c>
      <c r="N22" s="226">
        <v>2</v>
      </c>
      <c r="O22" s="233">
        <v>3</v>
      </c>
      <c r="P22" s="57">
        <v>6</v>
      </c>
      <c r="Q22" s="226">
        <v>1</v>
      </c>
      <c r="R22" s="233">
        <v>5</v>
      </c>
      <c r="S22" s="57">
        <v>15</v>
      </c>
      <c r="T22" s="232">
        <v>1</v>
      </c>
      <c r="U22" s="234">
        <v>5</v>
      </c>
      <c r="V22" s="57"/>
      <c r="W22" s="226"/>
      <c r="X22" s="133"/>
      <c r="Y22" s="57">
        <v>8</v>
      </c>
      <c r="Z22" s="226">
        <v>1</v>
      </c>
      <c r="AA22" s="233">
        <v>5</v>
      </c>
      <c r="AB22" s="137"/>
      <c r="AC22" s="57">
        <v>13</v>
      </c>
      <c r="AD22" s="57"/>
      <c r="AE22" s="57">
        <v>7</v>
      </c>
      <c r="AF22" s="57"/>
      <c r="AG22" s="57"/>
      <c r="AH22" s="57">
        <v>10</v>
      </c>
      <c r="AI22" s="98"/>
    </row>
    <row r="23" spans="1:35" x14ac:dyDescent="0.2">
      <c r="A23" s="87" t="s">
        <v>27</v>
      </c>
      <c r="B23" s="83">
        <v>18</v>
      </c>
      <c r="C23" s="88" t="s">
        <v>208</v>
      </c>
      <c r="D23" s="89">
        <v>36851</v>
      </c>
      <c r="E23" s="90" t="s">
        <v>134</v>
      </c>
      <c r="F23" s="108">
        <f>O23*N23+Q23*R23+T23*U23+W23*X23+Z23*AA23</f>
        <v>21</v>
      </c>
      <c r="G23" s="57"/>
      <c r="H23" s="226"/>
      <c r="I23" s="133"/>
      <c r="J23" s="57">
        <v>21</v>
      </c>
      <c r="K23" s="226">
        <v>0.5</v>
      </c>
      <c r="L23" s="233">
        <v>3</v>
      </c>
      <c r="M23" s="57"/>
      <c r="N23" s="226"/>
      <c r="O23" s="133"/>
      <c r="P23" s="57">
        <v>8</v>
      </c>
      <c r="Q23" s="226">
        <v>1</v>
      </c>
      <c r="R23" s="233">
        <v>5</v>
      </c>
      <c r="S23" s="57">
        <v>17</v>
      </c>
      <c r="T23" s="232">
        <v>1</v>
      </c>
      <c r="U23" s="234">
        <v>3</v>
      </c>
      <c r="V23" s="57">
        <v>16</v>
      </c>
      <c r="W23" s="226">
        <v>2</v>
      </c>
      <c r="X23" s="233">
        <v>5</v>
      </c>
      <c r="Y23" s="57">
        <v>11</v>
      </c>
      <c r="Z23" s="226">
        <v>1</v>
      </c>
      <c r="AA23" s="233">
        <v>3</v>
      </c>
      <c r="AB23" s="137"/>
      <c r="AC23" s="57"/>
      <c r="AD23" s="57"/>
      <c r="AE23" s="57"/>
      <c r="AF23" s="57"/>
      <c r="AG23" s="57"/>
      <c r="AH23" s="57"/>
    </row>
    <row r="24" spans="1:35" x14ac:dyDescent="0.2">
      <c r="A24" s="87" t="s">
        <v>27</v>
      </c>
      <c r="B24" s="83">
        <v>19</v>
      </c>
      <c r="C24" s="88" t="s">
        <v>210</v>
      </c>
      <c r="D24" s="89">
        <v>36145</v>
      </c>
      <c r="E24" s="90" t="s">
        <v>293</v>
      </c>
      <c r="F24" s="108">
        <f>I24*H24+K24*L24+O24*N24+Q24*R24+T24*U24+W24*X24</f>
        <v>20.5</v>
      </c>
      <c r="G24" s="57"/>
      <c r="H24" s="226"/>
      <c r="I24" s="229"/>
      <c r="J24" s="57">
        <v>11</v>
      </c>
      <c r="K24" s="226">
        <v>0.5</v>
      </c>
      <c r="L24" s="233">
        <v>5</v>
      </c>
      <c r="M24" s="57">
        <v>14</v>
      </c>
      <c r="N24" s="226">
        <v>2</v>
      </c>
      <c r="O24" s="233">
        <v>5</v>
      </c>
      <c r="P24" s="57">
        <v>7</v>
      </c>
      <c r="Q24" s="226">
        <v>1</v>
      </c>
      <c r="R24" s="233">
        <v>5</v>
      </c>
      <c r="S24" s="57">
        <v>19</v>
      </c>
      <c r="T24" s="232">
        <v>1</v>
      </c>
      <c r="U24" s="234">
        <v>3</v>
      </c>
      <c r="V24" s="57"/>
      <c r="W24" s="226"/>
      <c r="X24" s="229"/>
      <c r="Y24" s="57">
        <v>17</v>
      </c>
      <c r="Z24" s="226">
        <v>1</v>
      </c>
      <c r="AA24" s="133">
        <v>1</v>
      </c>
      <c r="AB24" s="156"/>
      <c r="AC24" s="57"/>
      <c r="AD24" s="57"/>
      <c r="AE24" s="57"/>
      <c r="AF24" s="57"/>
      <c r="AG24" s="57"/>
      <c r="AH24" s="57"/>
    </row>
    <row r="25" spans="1:35" x14ac:dyDescent="0.2">
      <c r="A25" s="87" t="s">
        <v>27</v>
      </c>
      <c r="B25" s="83">
        <v>20</v>
      </c>
      <c r="C25" s="88" t="s">
        <v>290</v>
      </c>
      <c r="D25" s="89">
        <v>37404</v>
      </c>
      <c r="E25" s="90" t="s">
        <v>205</v>
      </c>
      <c r="F25" s="108">
        <f>I25*H25+K25*L25+O25*N25+Q25*R25+T25*U25+W25*X25+Z25*AA25</f>
        <v>19</v>
      </c>
      <c r="G25" s="57">
        <v>10</v>
      </c>
      <c r="H25" s="226">
        <v>1</v>
      </c>
      <c r="I25" s="233">
        <v>3</v>
      </c>
      <c r="J25" s="57"/>
      <c r="K25" s="226"/>
      <c r="L25" s="133"/>
      <c r="M25" s="57"/>
      <c r="N25" s="226"/>
      <c r="O25" s="133"/>
      <c r="P25" s="57">
        <v>2</v>
      </c>
      <c r="Q25" s="226">
        <v>1</v>
      </c>
      <c r="R25" s="233">
        <v>11</v>
      </c>
      <c r="S25" s="57">
        <v>11</v>
      </c>
      <c r="T25" s="232">
        <v>1</v>
      </c>
      <c r="U25" s="234">
        <v>5</v>
      </c>
      <c r="V25" s="57"/>
      <c r="W25" s="226"/>
      <c r="X25" s="133"/>
      <c r="Y25" s="57"/>
      <c r="Z25" s="226"/>
      <c r="AA25" s="133"/>
      <c r="AB25" s="137"/>
      <c r="AC25" s="57"/>
      <c r="AD25" s="65"/>
      <c r="AE25" s="57"/>
      <c r="AF25" s="57"/>
      <c r="AG25" s="65"/>
      <c r="AH25" s="57"/>
    </row>
    <row r="26" spans="1:35" x14ac:dyDescent="0.2">
      <c r="A26" s="87" t="s">
        <v>27</v>
      </c>
      <c r="B26" s="83">
        <v>21</v>
      </c>
      <c r="C26" s="88" t="s">
        <v>164</v>
      </c>
      <c r="D26" s="89">
        <v>35114</v>
      </c>
      <c r="E26" s="90" t="s">
        <v>161</v>
      </c>
      <c r="F26" s="108">
        <f>I26*H26+K26*L26+O26*N26+Q26*R26+T26*U26+W26*X26+Z26*AA26</f>
        <v>19</v>
      </c>
      <c r="G26" s="57"/>
      <c r="H26" s="226"/>
      <c r="I26" s="133"/>
      <c r="J26" s="57"/>
      <c r="K26" s="226"/>
      <c r="L26" s="133"/>
      <c r="M26" s="57"/>
      <c r="N26" s="226"/>
      <c r="O26" s="133"/>
      <c r="P26" s="57"/>
      <c r="Q26" s="226"/>
      <c r="R26" s="133"/>
      <c r="S26" s="57">
        <v>24</v>
      </c>
      <c r="T26" s="232">
        <v>1</v>
      </c>
      <c r="U26" s="234">
        <v>2</v>
      </c>
      <c r="V26" s="57">
        <v>11</v>
      </c>
      <c r="W26" s="226">
        <v>2</v>
      </c>
      <c r="X26" s="233">
        <v>5</v>
      </c>
      <c r="Y26" s="57">
        <v>4</v>
      </c>
      <c r="Z26" s="226">
        <v>1</v>
      </c>
      <c r="AA26" s="233">
        <v>7</v>
      </c>
      <c r="AB26" s="137"/>
      <c r="AC26" s="57">
        <v>23</v>
      </c>
      <c r="AD26" s="57">
        <v>16</v>
      </c>
      <c r="AE26" s="57"/>
      <c r="AF26" s="57"/>
      <c r="AG26" s="57"/>
      <c r="AH26" s="57"/>
    </row>
    <row r="27" spans="1:35" x14ac:dyDescent="0.2">
      <c r="A27" s="87" t="s">
        <v>27</v>
      </c>
      <c r="B27" s="83">
        <v>22</v>
      </c>
      <c r="C27" s="88" t="s">
        <v>171</v>
      </c>
      <c r="D27" s="89">
        <v>32049</v>
      </c>
      <c r="E27" s="90" t="s">
        <v>14</v>
      </c>
      <c r="F27" s="108">
        <f>I27*H27+K27*L27+O27*N27+Q27*R27+W27*X27</f>
        <v>18.5</v>
      </c>
      <c r="G27" s="57">
        <v>14</v>
      </c>
      <c r="H27" s="226">
        <v>1</v>
      </c>
      <c r="I27" s="233">
        <v>2</v>
      </c>
      <c r="J27" s="57">
        <v>12</v>
      </c>
      <c r="K27" s="226">
        <v>0.5</v>
      </c>
      <c r="L27" s="233">
        <v>5</v>
      </c>
      <c r="M27" s="57">
        <v>16</v>
      </c>
      <c r="N27" s="226">
        <v>2</v>
      </c>
      <c r="O27" s="233">
        <v>5</v>
      </c>
      <c r="P27" s="57"/>
      <c r="Q27" s="226"/>
      <c r="R27" s="133"/>
      <c r="S27" s="57">
        <v>26</v>
      </c>
      <c r="T27" s="232">
        <v>1</v>
      </c>
      <c r="U27" s="58">
        <v>2</v>
      </c>
      <c r="V27" s="57">
        <v>23</v>
      </c>
      <c r="W27" s="226">
        <v>2</v>
      </c>
      <c r="X27" s="233">
        <v>2</v>
      </c>
      <c r="Y27" s="57">
        <v>14</v>
      </c>
      <c r="Z27" s="226">
        <v>1</v>
      </c>
      <c r="AA27" s="133">
        <v>2</v>
      </c>
      <c r="AB27" s="137"/>
      <c r="AC27" s="57">
        <v>26</v>
      </c>
      <c r="AD27" s="57">
        <v>15</v>
      </c>
      <c r="AE27" s="57"/>
      <c r="AF27" s="57"/>
      <c r="AG27" s="57"/>
      <c r="AH27" s="57"/>
    </row>
    <row r="28" spans="1:35" x14ac:dyDescent="0.2">
      <c r="A28" s="87" t="s">
        <v>27</v>
      </c>
      <c r="B28" s="83">
        <v>23</v>
      </c>
      <c r="C28" s="88" t="s">
        <v>81</v>
      </c>
      <c r="D28" s="89">
        <v>30277</v>
      </c>
      <c r="E28" s="90" t="s">
        <v>8</v>
      </c>
      <c r="F28" s="108">
        <f>I28*H28+K28*L28+O28*N28+Q28*R28+T28*U28+W28*X28+Z28*AA28</f>
        <v>17</v>
      </c>
      <c r="G28" s="57"/>
      <c r="H28" s="226"/>
      <c r="I28" s="133"/>
      <c r="J28" s="57"/>
      <c r="K28" s="226"/>
      <c r="L28" s="133"/>
      <c r="M28" s="57"/>
      <c r="N28" s="226"/>
      <c r="O28" s="133"/>
      <c r="P28" s="57"/>
      <c r="Q28" s="226"/>
      <c r="R28" s="133"/>
      <c r="S28" s="57">
        <v>8</v>
      </c>
      <c r="T28" s="232">
        <v>1</v>
      </c>
      <c r="U28" s="234">
        <v>7</v>
      </c>
      <c r="V28" s="57">
        <v>10</v>
      </c>
      <c r="W28" s="226">
        <v>2</v>
      </c>
      <c r="X28" s="233">
        <v>5</v>
      </c>
      <c r="Y28" s="57"/>
      <c r="Z28" s="226"/>
      <c r="AA28" s="133"/>
      <c r="AB28" s="137"/>
      <c r="AC28" s="57">
        <v>3</v>
      </c>
      <c r="AD28" s="57">
        <v>3</v>
      </c>
      <c r="AE28" s="57"/>
      <c r="AF28" s="57">
        <v>2</v>
      </c>
      <c r="AG28" s="57">
        <v>4</v>
      </c>
      <c r="AH28" s="57"/>
    </row>
    <row r="29" spans="1:35" x14ac:dyDescent="0.2">
      <c r="A29" s="87" t="s">
        <v>27</v>
      </c>
      <c r="B29" s="83">
        <v>24</v>
      </c>
      <c r="C29" s="88" t="s">
        <v>259</v>
      </c>
      <c r="D29" s="89">
        <v>36106</v>
      </c>
      <c r="E29" s="90" t="s">
        <v>205</v>
      </c>
      <c r="F29" s="108">
        <f>K29*L29+O29*N29+Q29*R29+T29*U29+W29*X29+Z29*AA29</f>
        <v>16</v>
      </c>
      <c r="G29" s="57">
        <v>18</v>
      </c>
      <c r="H29" s="226">
        <v>1</v>
      </c>
      <c r="I29" s="133">
        <v>1</v>
      </c>
      <c r="J29" s="57"/>
      <c r="K29" s="226"/>
      <c r="L29" s="229"/>
      <c r="M29" s="57">
        <v>20</v>
      </c>
      <c r="N29" s="226">
        <v>2</v>
      </c>
      <c r="O29" s="233">
        <v>3</v>
      </c>
      <c r="P29" s="57">
        <v>5</v>
      </c>
      <c r="Q29" s="226">
        <v>1</v>
      </c>
      <c r="R29" s="233">
        <v>5</v>
      </c>
      <c r="S29" s="57">
        <v>23</v>
      </c>
      <c r="T29" s="232">
        <v>1</v>
      </c>
      <c r="U29" s="234">
        <v>2</v>
      </c>
      <c r="V29" s="57"/>
      <c r="W29" s="226"/>
      <c r="X29" s="133"/>
      <c r="Y29" s="57">
        <v>12</v>
      </c>
      <c r="Z29" s="226">
        <v>1</v>
      </c>
      <c r="AA29" s="233">
        <v>3</v>
      </c>
      <c r="AB29" s="156"/>
      <c r="AC29" s="57"/>
      <c r="AD29" s="57"/>
      <c r="AE29" s="57"/>
      <c r="AF29" s="57"/>
      <c r="AG29" s="57"/>
      <c r="AH29" s="57"/>
    </row>
    <row r="30" spans="1:35" x14ac:dyDescent="0.2">
      <c r="A30" s="87" t="s">
        <v>27</v>
      </c>
      <c r="B30" s="83">
        <v>25</v>
      </c>
      <c r="C30" s="88" t="s">
        <v>139</v>
      </c>
      <c r="D30" s="89">
        <v>31622</v>
      </c>
      <c r="E30" s="90" t="s">
        <v>161</v>
      </c>
      <c r="F30" s="108">
        <f>I30*H30+K30*L30+O30*N30+Q30*R30+T30*U30+W30*X30+Z30*AA30</f>
        <v>14.5</v>
      </c>
      <c r="G30" s="57"/>
      <c r="H30" s="226"/>
      <c r="I30" s="133"/>
      <c r="J30" s="57">
        <v>10</v>
      </c>
      <c r="K30" s="226">
        <v>0.5</v>
      </c>
      <c r="L30" s="233">
        <v>5</v>
      </c>
      <c r="M30" s="57">
        <v>19</v>
      </c>
      <c r="N30" s="226">
        <v>2</v>
      </c>
      <c r="O30" s="233">
        <v>3</v>
      </c>
      <c r="P30" s="57"/>
      <c r="Q30" s="226"/>
      <c r="R30" s="133"/>
      <c r="S30" s="57"/>
      <c r="T30" s="232"/>
      <c r="U30" s="58"/>
      <c r="V30" s="57">
        <v>21</v>
      </c>
      <c r="W30" s="226">
        <v>2</v>
      </c>
      <c r="X30" s="233">
        <v>3</v>
      </c>
      <c r="Y30" s="57"/>
      <c r="Z30" s="226"/>
      <c r="AA30" s="133"/>
      <c r="AB30" s="137"/>
      <c r="AC30" s="57">
        <v>25</v>
      </c>
      <c r="AD30" s="57">
        <v>20</v>
      </c>
      <c r="AE30" s="57"/>
      <c r="AF30" s="57"/>
      <c r="AG30" s="57"/>
      <c r="AH30" s="57"/>
    </row>
    <row r="31" spans="1:35" x14ac:dyDescent="0.2">
      <c r="A31" s="87" t="s">
        <v>27</v>
      </c>
      <c r="B31" s="83">
        <v>26</v>
      </c>
      <c r="C31" s="88" t="s">
        <v>211</v>
      </c>
      <c r="D31" s="89">
        <v>35432</v>
      </c>
      <c r="E31" s="90" t="s">
        <v>170</v>
      </c>
      <c r="F31" s="108">
        <f>I31*H31+K31*L31+O31*N31+Q31*R31+T31*U31+W31*X31+Z31*AA31</f>
        <v>14</v>
      </c>
      <c r="G31" s="57"/>
      <c r="H31" s="226"/>
      <c r="I31" s="133"/>
      <c r="J31" s="57"/>
      <c r="K31" s="226"/>
      <c r="L31" s="133"/>
      <c r="M31" s="57"/>
      <c r="N31" s="226"/>
      <c r="O31" s="133"/>
      <c r="P31" s="57"/>
      <c r="Q31" s="226"/>
      <c r="R31" s="133"/>
      <c r="S31" s="57">
        <v>20</v>
      </c>
      <c r="T31" s="232">
        <v>1</v>
      </c>
      <c r="U31" s="234">
        <v>3</v>
      </c>
      <c r="V31" s="57">
        <v>13</v>
      </c>
      <c r="W31" s="226">
        <v>2</v>
      </c>
      <c r="X31" s="233">
        <v>5</v>
      </c>
      <c r="Y31" s="57">
        <v>18</v>
      </c>
      <c r="Z31" s="226">
        <v>1</v>
      </c>
      <c r="AA31" s="233">
        <v>1</v>
      </c>
      <c r="AB31" s="137"/>
      <c r="AC31" s="57"/>
      <c r="AD31" s="57"/>
      <c r="AE31" s="57"/>
      <c r="AF31" s="57"/>
      <c r="AG31" s="57"/>
      <c r="AH31" s="57"/>
    </row>
    <row r="32" spans="1:35" x14ac:dyDescent="0.2">
      <c r="A32" s="87" t="s">
        <v>27</v>
      </c>
      <c r="B32" s="83">
        <v>27</v>
      </c>
      <c r="C32" s="88" t="s">
        <v>83</v>
      </c>
      <c r="D32" s="89">
        <v>31127</v>
      </c>
      <c r="E32" s="90" t="s">
        <v>78</v>
      </c>
      <c r="F32" s="108">
        <f>I32*H32+K32*L32+O32*N32+Q32*R32+T32*U32+W32*X32+Z32*AA32</f>
        <v>12</v>
      </c>
      <c r="G32" s="57"/>
      <c r="H32" s="226"/>
      <c r="I32" s="133"/>
      <c r="J32" s="57"/>
      <c r="K32" s="226"/>
      <c r="L32" s="133"/>
      <c r="M32" s="57">
        <v>21</v>
      </c>
      <c r="N32" s="226">
        <v>2</v>
      </c>
      <c r="O32" s="233">
        <v>3</v>
      </c>
      <c r="P32" s="57"/>
      <c r="Q32" s="226"/>
      <c r="R32" s="133"/>
      <c r="S32" s="57">
        <v>27</v>
      </c>
      <c r="T32" s="232">
        <v>1</v>
      </c>
      <c r="U32" s="234">
        <v>2</v>
      </c>
      <c r="V32" s="57">
        <v>25</v>
      </c>
      <c r="W32" s="226">
        <v>2</v>
      </c>
      <c r="X32" s="233">
        <v>2</v>
      </c>
      <c r="Y32" s="57"/>
      <c r="Z32" s="226"/>
      <c r="AA32" s="229"/>
      <c r="AB32" s="137"/>
      <c r="AC32" s="57">
        <v>21</v>
      </c>
      <c r="AD32" s="57"/>
      <c r="AE32" s="57"/>
      <c r="AF32" s="57">
        <v>16</v>
      </c>
      <c r="AG32" s="57"/>
      <c r="AH32" s="57"/>
    </row>
    <row r="33" spans="1:34" x14ac:dyDescent="0.2">
      <c r="A33" s="87" t="s">
        <v>27</v>
      </c>
      <c r="B33" s="83">
        <v>28</v>
      </c>
      <c r="C33" s="88" t="s">
        <v>294</v>
      </c>
      <c r="D33" s="89">
        <v>36795</v>
      </c>
      <c r="E33" s="90" t="s">
        <v>295</v>
      </c>
      <c r="F33" s="108">
        <f>I33*H33+K33*L33+O33*N33+Q33*R33+T33*U33+W33*X33+Z33*AA33</f>
        <v>12</v>
      </c>
      <c r="G33" s="57"/>
      <c r="H33" s="226"/>
      <c r="I33" s="133"/>
      <c r="J33" s="57"/>
      <c r="K33" s="226"/>
      <c r="L33" s="133"/>
      <c r="M33" s="57"/>
      <c r="N33" s="226"/>
      <c r="O33" s="133"/>
      <c r="P33" s="57"/>
      <c r="Q33" s="226"/>
      <c r="R33" s="133"/>
      <c r="S33" s="57">
        <v>21</v>
      </c>
      <c r="T33" s="232">
        <v>1</v>
      </c>
      <c r="U33" s="234">
        <v>3</v>
      </c>
      <c r="V33" s="57">
        <v>20</v>
      </c>
      <c r="W33" s="226">
        <v>2</v>
      </c>
      <c r="X33" s="233">
        <v>3</v>
      </c>
      <c r="Y33" s="57">
        <v>13</v>
      </c>
      <c r="Z33" s="226">
        <v>1</v>
      </c>
      <c r="AA33" s="233">
        <v>3</v>
      </c>
      <c r="AB33" s="137"/>
      <c r="AC33" s="57"/>
      <c r="AD33" s="57"/>
      <c r="AE33" s="57"/>
      <c r="AF33" s="57"/>
      <c r="AG33" s="57"/>
      <c r="AH33" s="57"/>
    </row>
    <row r="34" spans="1:34" x14ac:dyDescent="0.2">
      <c r="A34" s="87" t="s">
        <v>27</v>
      </c>
      <c r="B34" s="83">
        <v>29</v>
      </c>
      <c r="C34" s="88" t="s">
        <v>28</v>
      </c>
      <c r="D34" s="89">
        <v>32045</v>
      </c>
      <c r="E34" s="90" t="s">
        <v>8</v>
      </c>
      <c r="F34" s="108">
        <f>K34*L34+N34*O34</f>
        <v>11.5</v>
      </c>
      <c r="G34" s="57"/>
      <c r="H34" s="226"/>
      <c r="I34" s="133"/>
      <c r="J34" s="57">
        <v>3</v>
      </c>
      <c r="K34" s="226">
        <v>0.5</v>
      </c>
      <c r="L34" s="233">
        <v>11</v>
      </c>
      <c r="M34" s="57">
        <v>17</v>
      </c>
      <c r="N34" s="226">
        <v>2</v>
      </c>
      <c r="O34" s="233">
        <v>3</v>
      </c>
      <c r="P34" s="57"/>
      <c r="Q34" s="226"/>
      <c r="R34" s="133"/>
      <c r="S34" s="57"/>
      <c r="T34" s="232"/>
      <c r="U34" s="102"/>
      <c r="V34" s="57"/>
      <c r="W34" s="226"/>
      <c r="X34" s="229"/>
      <c r="Y34" s="57"/>
      <c r="Z34" s="226"/>
      <c r="AA34" s="133"/>
      <c r="AB34" s="137"/>
      <c r="AC34" s="57"/>
      <c r="AD34" s="57">
        <v>11</v>
      </c>
      <c r="AE34" s="57"/>
      <c r="AF34" s="57">
        <v>7</v>
      </c>
      <c r="AG34" s="57">
        <v>3</v>
      </c>
      <c r="AH34" s="57"/>
    </row>
    <row r="35" spans="1:34" x14ac:dyDescent="0.2">
      <c r="A35" s="87" t="s">
        <v>27</v>
      </c>
      <c r="B35" s="83">
        <v>30</v>
      </c>
      <c r="C35" s="92" t="s">
        <v>209</v>
      </c>
      <c r="D35" s="93">
        <v>31342</v>
      </c>
      <c r="E35" s="68" t="s">
        <v>134</v>
      </c>
      <c r="F35" s="158">
        <f>I35*H35+K35*L35+O35*N35+Q35*R35+T35*U35+W35*X35+Z35*AA35</f>
        <v>9.5</v>
      </c>
      <c r="G35" s="57"/>
      <c r="H35" s="226"/>
      <c r="I35" s="133"/>
      <c r="J35" s="57">
        <v>13</v>
      </c>
      <c r="K35" s="226">
        <v>0.5</v>
      </c>
      <c r="L35" s="233">
        <v>5</v>
      </c>
      <c r="M35" s="57">
        <v>23</v>
      </c>
      <c r="N35" s="226">
        <v>2</v>
      </c>
      <c r="O35" s="233">
        <v>2</v>
      </c>
      <c r="P35" s="57"/>
      <c r="Q35" s="226"/>
      <c r="R35" s="133"/>
      <c r="S35" s="57">
        <v>18</v>
      </c>
      <c r="T35" s="232">
        <v>1</v>
      </c>
      <c r="U35" s="234">
        <v>3</v>
      </c>
      <c r="V35" s="57"/>
      <c r="W35" s="226"/>
      <c r="X35" s="229"/>
      <c r="Y35" s="57"/>
      <c r="Z35" s="226"/>
      <c r="AA35" s="133"/>
      <c r="AB35" s="137"/>
      <c r="AC35" s="57"/>
      <c r="AD35" s="57"/>
      <c r="AE35" s="57"/>
      <c r="AF35" s="57"/>
      <c r="AG35" s="94"/>
      <c r="AH35" s="57"/>
    </row>
    <row r="36" spans="1:34" x14ac:dyDescent="0.2">
      <c r="A36" s="87" t="s">
        <v>27</v>
      </c>
      <c r="B36" s="83">
        <v>31</v>
      </c>
      <c r="C36" s="88" t="s">
        <v>204</v>
      </c>
      <c r="D36" s="89">
        <v>38045</v>
      </c>
      <c r="E36" s="90" t="s">
        <v>200</v>
      </c>
      <c r="F36" s="108">
        <f>I36*H36+K36*L36+O36*N36+Q36*R36+T36*U36+W36*X36+Z36*AA36</f>
        <v>9</v>
      </c>
      <c r="G36" s="57"/>
      <c r="H36" s="226"/>
      <c r="I36" s="133"/>
      <c r="J36" s="57"/>
      <c r="K36" s="226"/>
      <c r="L36" s="133"/>
      <c r="M36" s="57"/>
      <c r="N36" s="226"/>
      <c r="O36" s="133"/>
      <c r="P36" s="57">
        <v>16</v>
      </c>
      <c r="Q36" s="226">
        <v>1</v>
      </c>
      <c r="R36" s="233">
        <v>2</v>
      </c>
      <c r="S36" s="57">
        <v>10</v>
      </c>
      <c r="T36" s="232">
        <v>1</v>
      </c>
      <c r="U36" s="234">
        <v>5</v>
      </c>
      <c r="V36" s="57"/>
      <c r="W36" s="226"/>
      <c r="X36" s="133"/>
      <c r="Y36" s="57">
        <v>15</v>
      </c>
      <c r="Z36" s="226">
        <v>1</v>
      </c>
      <c r="AA36" s="233">
        <v>2</v>
      </c>
      <c r="AB36" s="137"/>
      <c r="AC36" s="57"/>
      <c r="AD36" s="65"/>
      <c r="AE36" s="57"/>
      <c r="AF36" s="57"/>
      <c r="AG36" s="65"/>
      <c r="AH36" s="57"/>
    </row>
    <row r="37" spans="1:34" x14ac:dyDescent="0.2">
      <c r="A37" s="87" t="s">
        <v>27</v>
      </c>
      <c r="B37" s="83">
        <v>32</v>
      </c>
      <c r="C37" s="88" t="s">
        <v>206</v>
      </c>
      <c r="D37" s="89">
        <v>36934</v>
      </c>
      <c r="E37" s="90" t="s">
        <v>207</v>
      </c>
      <c r="F37" s="108">
        <f>I37*H37+K37*L37+O37*N37+Q37*R37+T37*U37+W37*X37+Z37*AA37</f>
        <v>8</v>
      </c>
      <c r="G37" s="57"/>
      <c r="H37" s="226"/>
      <c r="I37" s="133"/>
      <c r="J37" s="57"/>
      <c r="K37" s="226"/>
      <c r="L37" s="133"/>
      <c r="M37" s="57"/>
      <c r="N37" s="226"/>
      <c r="O37" s="133"/>
      <c r="P37" s="57">
        <v>10</v>
      </c>
      <c r="Q37" s="226">
        <v>1</v>
      </c>
      <c r="R37" s="233">
        <v>3</v>
      </c>
      <c r="S37" s="57">
        <v>14</v>
      </c>
      <c r="T37" s="232">
        <v>1</v>
      </c>
      <c r="U37" s="234">
        <v>5</v>
      </c>
      <c r="V37" s="57"/>
      <c r="W37" s="226"/>
      <c r="X37" s="133"/>
      <c r="Y37" s="57"/>
      <c r="Z37" s="226"/>
      <c r="AA37" s="133"/>
      <c r="AB37" s="137"/>
      <c r="AC37" s="57"/>
      <c r="AD37" s="57"/>
      <c r="AE37" s="57"/>
      <c r="AF37" s="57"/>
      <c r="AG37" s="57"/>
      <c r="AH37" s="57"/>
    </row>
    <row r="38" spans="1:34" x14ac:dyDescent="0.2">
      <c r="A38" s="87" t="s">
        <v>27</v>
      </c>
      <c r="B38" s="83">
        <v>33</v>
      </c>
      <c r="C38" s="88" t="s">
        <v>39</v>
      </c>
      <c r="D38" s="89">
        <v>35004</v>
      </c>
      <c r="E38" s="90" t="s">
        <v>26</v>
      </c>
      <c r="F38" s="108">
        <f>I38*H38+K38*L38+O38*N38+Q38*R38+T38*U38+W38*X38+Z38*AA38</f>
        <v>8</v>
      </c>
      <c r="G38" s="57"/>
      <c r="H38" s="226"/>
      <c r="I38" s="133"/>
      <c r="J38" s="57"/>
      <c r="K38" s="226"/>
      <c r="L38" s="133"/>
      <c r="M38" s="57">
        <v>24</v>
      </c>
      <c r="N38" s="226">
        <v>2</v>
      </c>
      <c r="O38" s="233">
        <v>2</v>
      </c>
      <c r="P38" s="57"/>
      <c r="Q38" s="226"/>
      <c r="R38" s="133"/>
      <c r="S38" s="57"/>
      <c r="T38" s="232"/>
      <c r="U38" s="58"/>
      <c r="V38" s="57">
        <v>24</v>
      </c>
      <c r="W38" s="226">
        <v>2</v>
      </c>
      <c r="X38" s="233">
        <v>2</v>
      </c>
      <c r="Y38" s="57"/>
      <c r="Z38" s="226"/>
      <c r="AA38" s="230"/>
      <c r="AB38" s="156"/>
      <c r="AC38" s="57"/>
      <c r="AD38" s="57"/>
      <c r="AE38" s="57"/>
      <c r="AF38" s="57"/>
      <c r="AG38" s="57"/>
      <c r="AH38" s="57">
        <v>9</v>
      </c>
    </row>
    <row r="39" spans="1:34" x14ac:dyDescent="0.2">
      <c r="A39" s="87" t="s">
        <v>27</v>
      </c>
      <c r="B39" s="83">
        <v>34</v>
      </c>
      <c r="C39" s="88" t="s">
        <v>273</v>
      </c>
      <c r="D39" s="89">
        <v>34764</v>
      </c>
      <c r="E39" s="90" t="s">
        <v>52</v>
      </c>
      <c r="F39" s="108">
        <f>I39*H39+K39*L39+O39*N39+Q39*R39+T39*U39+W39*X39+Z39*AA39</f>
        <v>7</v>
      </c>
      <c r="G39" s="57">
        <v>9</v>
      </c>
      <c r="H39" s="226">
        <v>1</v>
      </c>
      <c r="I39" s="233">
        <v>3</v>
      </c>
      <c r="J39" s="57"/>
      <c r="K39" s="226"/>
      <c r="L39" s="133"/>
      <c r="M39" s="57">
        <v>22</v>
      </c>
      <c r="N39" s="226">
        <v>2</v>
      </c>
      <c r="O39" s="233">
        <v>2</v>
      </c>
      <c r="P39" s="57"/>
      <c r="Q39" s="226"/>
      <c r="R39" s="133"/>
      <c r="S39" s="57"/>
      <c r="T39" s="232"/>
      <c r="U39" s="58"/>
      <c r="V39" s="57"/>
      <c r="W39" s="226"/>
      <c r="X39" s="133"/>
      <c r="Y39" s="57"/>
      <c r="Z39" s="226"/>
      <c r="AA39" s="133"/>
      <c r="AB39" s="156"/>
      <c r="AC39" s="57"/>
      <c r="AD39" s="57"/>
      <c r="AE39" s="57"/>
      <c r="AF39" s="57"/>
      <c r="AG39" s="57"/>
      <c r="AH39" s="57"/>
    </row>
    <row r="40" spans="1:34" x14ac:dyDescent="0.2">
      <c r="A40" s="87" t="s">
        <v>27</v>
      </c>
      <c r="B40" s="83">
        <v>35</v>
      </c>
      <c r="C40" s="88" t="s">
        <v>212</v>
      </c>
      <c r="D40" s="89">
        <v>37041</v>
      </c>
      <c r="E40" s="90" t="s">
        <v>134</v>
      </c>
      <c r="F40" s="108">
        <f>I40*H40+K40*L40+O40*N40+Q40*R40+T40*U40+W40*X40+Z40*AA40</f>
        <v>6.5</v>
      </c>
      <c r="G40" s="57"/>
      <c r="H40" s="226"/>
      <c r="I40" s="133"/>
      <c r="J40" s="57">
        <v>14</v>
      </c>
      <c r="K40" s="226">
        <v>0.5</v>
      </c>
      <c r="L40" s="233">
        <v>5</v>
      </c>
      <c r="M40" s="57"/>
      <c r="N40" s="226"/>
      <c r="O40" s="133"/>
      <c r="P40" s="57">
        <v>15</v>
      </c>
      <c r="Q40" s="226">
        <v>1</v>
      </c>
      <c r="R40" s="233">
        <v>2</v>
      </c>
      <c r="S40" s="57">
        <v>28</v>
      </c>
      <c r="T40" s="232">
        <v>1</v>
      </c>
      <c r="U40" s="234">
        <v>2</v>
      </c>
      <c r="V40" s="57"/>
      <c r="W40" s="226"/>
      <c r="X40" s="133"/>
      <c r="Y40" s="57"/>
      <c r="Z40" s="226"/>
      <c r="AA40" s="133"/>
      <c r="AB40" s="137"/>
      <c r="AC40" s="57"/>
      <c r="AD40" s="57"/>
      <c r="AE40" s="57"/>
      <c r="AF40" s="57"/>
      <c r="AG40" s="57"/>
      <c r="AH40" s="57"/>
    </row>
    <row r="41" spans="1:34" x14ac:dyDescent="0.2">
      <c r="A41" s="87" t="s">
        <v>27</v>
      </c>
      <c r="B41" s="83">
        <v>36</v>
      </c>
      <c r="C41" s="88" t="s">
        <v>216</v>
      </c>
      <c r="D41" s="89">
        <v>37153</v>
      </c>
      <c r="E41" s="90" t="s">
        <v>154</v>
      </c>
      <c r="F41" s="108">
        <f>I41*H41+K41*L41+O41*N41+Q41*R41+T41*U41+W41*X41+Z41*AA41</f>
        <v>6.5</v>
      </c>
      <c r="G41" s="57"/>
      <c r="H41" s="226"/>
      <c r="I41" s="133"/>
      <c r="J41" s="57">
        <v>15</v>
      </c>
      <c r="K41" s="226">
        <v>0.5</v>
      </c>
      <c r="L41" s="233">
        <v>5</v>
      </c>
      <c r="M41" s="57"/>
      <c r="N41" s="226"/>
      <c r="O41" s="133"/>
      <c r="P41" s="57">
        <v>12</v>
      </c>
      <c r="Q41" s="226">
        <v>1</v>
      </c>
      <c r="R41" s="233">
        <v>3</v>
      </c>
      <c r="S41" s="57">
        <v>32</v>
      </c>
      <c r="T41" s="232">
        <v>1</v>
      </c>
      <c r="U41" s="235">
        <v>1</v>
      </c>
      <c r="V41" s="57"/>
      <c r="W41" s="226"/>
      <c r="X41" s="229"/>
      <c r="Y41" s="57"/>
      <c r="Z41" s="226"/>
      <c r="AA41" s="133"/>
      <c r="AB41" s="137"/>
      <c r="AC41" s="57"/>
      <c r="AD41" s="57"/>
      <c r="AE41" s="57"/>
      <c r="AF41" s="57"/>
      <c r="AG41" s="57"/>
      <c r="AH41" s="57"/>
    </row>
    <row r="42" spans="1:34" x14ac:dyDescent="0.2">
      <c r="A42" s="87" t="s">
        <v>27</v>
      </c>
      <c r="B42" s="83">
        <v>37</v>
      </c>
      <c r="C42" s="88" t="s">
        <v>274</v>
      </c>
      <c r="D42" s="89">
        <v>32079</v>
      </c>
      <c r="E42" s="90" t="s">
        <v>275</v>
      </c>
      <c r="F42" s="108">
        <f>I42*H42+K42*L42+O42*N42+Q42*R42+T42*U42+W42*X42+Z42*AA42</f>
        <v>5</v>
      </c>
      <c r="G42" s="57"/>
      <c r="H42" s="226"/>
      <c r="I42" s="133"/>
      <c r="J42" s="57">
        <v>22</v>
      </c>
      <c r="K42" s="226">
        <v>0.5</v>
      </c>
      <c r="L42" s="233">
        <v>2</v>
      </c>
      <c r="M42" s="57">
        <v>25</v>
      </c>
      <c r="N42" s="226">
        <v>2</v>
      </c>
      <c r="O42" s="233">
        <v>2</v>
      </c>
      <c r="P42" s="57"/>
      <c r="Q42" s="226"/>
      <c r="R42" s="133"/>
      <c r="S42" s="57"/>
      <c r="T42" s="232"/>
      <c r="U42" s="105"/>
      <c r="V42" s="57"/>
      <c r="W42" s="226"/>
      <c r="X42" s="229"/>
      <c r="Y42" s="57"/>
      <c r="Z42" s="226"/>
      <c r="AA42" s="229"/>
      <c r="AB42" s="137"/>
      <c r="AC42" s="57"/>
      <c r="AD42" s="91"/>
      <c r="AE42" s="57"/>
      <c r="AF42" s="57"/>
      <c r="AG42" s="65"/>
      <c r="AH42" s="57"/>
    </row>
    <row r="43" spans="1:34" x14ac:dyDescent="0.2">
      <c r="A43" s="87" t="s">
        <v>27</v>
      </c>
      <c r="B43" s="83">
        <v>38</v>
      </c>
      <c r="C43" s="88" t="s">
        <v>356</v>
      </c>
      <c r="D43" s="89">
        <v>36546</v>
      </c>
      <c r="E43" s="90" t="s">
        <v>41</v>
      </c>
      <c r="F43" s="108">
        <f>I43*H43+K43*L43+O43*N43+Q43*R43+T43*U43+W43*X43+Z43*AA43</f>
        <v>5</v>
      </c>
      <c r="G43" s="57">
        <v>6</v>
      </c>
      <c r="H43" s="226">
        <v>1</v>
      </c>
      <c r="I43" s="233">
        <v>5</v>
      </c>
      <c r="J43" s="57"/>
      <c r="K43" s="226"/>
      <c r="L43" s="133"/>
      <c r="M43" s="57"/>
      <c r="N43" s="226"/>
      <c r="O43" s="133"/>
      <c r="P43" s="57"/>
      <c r="Q43" s="226"/>
      <c r="R43" s="133"/>
      <c r="S43" s="57"/>
      <c r="T43" s="232"/>
      <c r="U43" s="74"/>
      <c r="V43" s="57"/>
      <c r="W43" s="226"/>
      <c r="X43" s="133"/>
      <c r="Y43" s="57"/>
      <c r="Z43" s="226"/>
      <c r="AA43" s="133"/>
      <c r="AB43" s="137"/>
      <c r="AC43" s="57"/>
      <c r="AD43" s="57"/>
      <c r="AE43" s="57"/>
      <c r="AF43" s="57"/>
      <c r="AG43" s="57"/>
      <c r="AH43" s="104"/>
    </row>
    <row r="44" spans="1:34" x14ac:dyDescent="0.2">
      <c r="A44" s="87" t="s">
        <v>27</v>
      </c>
      <c r="B44" s="83">
        <v>39</v>
      </c>
      <c r="C44" s="88" t="s">
        <v>110</v>
      </c>
      <c r="D44" s="89">
        <v>32983</v>
      </c>
      <c r="E44" s="90" t="s">
        <v>14</v>
      </c>
      <c r="F44" s="108">
        <f>I44*H44+K44*L44+O44*N44+Q44*R44+T44*U44+W44*X44+Z44*AA44</f>
        <v>4</v>
      </c>
      <c r="G44" s="57"/>
      <c r="H44" s="226"/>
      <c r="I44" s="133"/>
      <c r="J44" s="57"/>
      <c r="K44" s="226"/>
      <c r="L44" s="133"/>
      <c r="M44" s="57"/>
      <c r="N44" s="226"/>
      <c r="O44" s="133"/>
      <c r="P44" s="57"/>
      <c r="Q44" s="226"/>
      <c r="R44" s="133"/>
      <c r="S44" s="57"/>
      <c r="T44" s="232"/>
      <c r="U44" s="105"/>
      <c r="V44" s="57">
        <v>22</v>
      </c>
      <c r="W44" s="226">
        <v>2</v>
      </c>
      <c r="X44" s="233">
        <v>2</v>
      </c>
      <c r="Y44" s="57"/>
      <c r="Z44" s="226"/>
      <c r="AA44" s="133"/>
      <c r="AB44" s="137"/>
      <c r="AC44" s="57">
        <v>8</v>
      </c>
      <c r="AD44" s="57">
        <v>4</v>
      </c>
      <c r="AE44" s="57"/>
      <c r="AF44" s="57">
        <v>9</v>
      </c>
      <c r="AG44" s="57">
        <v>2</v>
      </c>
      <c r="AH44" s="104"/>
    </row>
    <row r="45" spans="1:34" x14ac:dyDescent="0.2">
      <c r="A45" s="87" t="s">
        <v>27</v>
      </c>
      <c r="B45" s="83">
        <v>40</v>
      </c>
      <c r="C45" s="88" t="s">
        <v>341</v>
      </c>
      <c r="D45" s="89">
        <v>28389</v>
      </c>
      <c r="E45" s="90" t="s">
        <v>61</v>
      </c>
      <c r="F45" s="108">
        <f>I45*H45+K45*L45+O45*N45+Q45*R45+T45*U45+W45*X45+Z45*AA45</f>
        <v>3.5</v>
      </c>
      <c r="G45" s="57"/>
      <c r="H45" s="226"/>
      <c r="I45" s="133"/>
      <c r="J45" s="57">
        <v>8</v>
      </c>
      <c r="K45" s="226">
        <v>0.5</v>
      </c>
      <c r="L45" s="233">
        <v>7</v>
      </c>
      <c r="M45" s="57"/>
      <c r="N45" s="226"/>
      <c r="O45" s="133"/>
      <c r="P45" s="57"/>
      <c r="Q45" s="226"/>
      <c r="R45" s="133"/>
      <c r="S45" s="57"/>
      <c r="T45" s="232"/>
      <c r="U45" s="105"/>
      <c r="V45" s="57"/>
      <c r="W45" s="226"/>
      <c r="X45" s="229"/>
      <c r="Y45" s="57"/>
      <c r="Z45" s="226"/>
      <c r="AA45" s="133"/>
      <c r="AB45" s="137"/>
      <c r="AC45" s="57"/>
      <c r="AD45" s="57"/>
      <c r="AE45" s="57"/>
      <c r="AF45" s="57"/>
      <c r="AG45" s="57"/>
      <c r="AH45" s="104"/>
    </row>
    <row r="46" spans="1:34" x14ac:dyDescent="0.2">
      <c r="A46" s="87" t="s">
        <v>27</v>
      </c>
      <c r="B46" s="83">
        <v>41</v>
      </c>
      <c r="C46" s="88" t="s">
        <v>138</v>
      </c>
      <c r="D46" s="89">
        <v>34259</v>
      </c>
      <c r="E46" s="90" t="s">
        <v>161</v>
      </c>
      <c r="F46" s="108">
        <f>I46*H46+K46*L46+O46*N46+Q46*R46+T46*U46+W46*X46+Z46*AA46</f>
        <v>3.5</v>
      </c>
      <c r="G46" s="57"/>
      <c r="H46" s="226"/>
      <c r="I46" s="133"/>
      <c r="J46" s="57">
        <v>19</v>
      </c>
      <c r="K46" s="226">
        <v>0.5</v>
      </c>
      <c r="L46" s="233">
        <v>3</v>
      </c>
      <c r="M46" s="57"/>
      <c r="N46" s="226"/>
      <c r="O46" s="133"/>
      <c r="P46" s="57"/>
      <c r="Q46" s="226"/>
      <c r="R46" s="133"/>
      <c r="S46" s="57">
        <v>25</v>
      </c>
      <c r="T46" s="232">
        <v>1</v>
      </c>
      <c r="U46" s="235">
        <v>2</v>
      </c>
      <c r="V46" s="57"/>
      <c r="W46" s="226"/>
      <c r="X46" s="133"/>
      <c r="Y46" s="57"/>
      <c r="Z46" s="226"/>
      <c r="AA46" s="133"/>
      <c r="AB46" s="137"/>
      <c r="AC46" s="57">
        <v>20</v>
      </c>
      <c r="AD46" s="57">
        <v>19</v>
      </c>
      <c r="AE46" s="57"/>
      <c r="AF46" s="57"/>
      <c r="AG46" s="57"/>
      <c r="AH46" s="104"/>
    </row>
    <row r="47" spans="1:34" x14ac:dyDescent="0.2">
      <c r="A47" s="87" t="s">
        <v>27</v>
      </c>
      <c r="B47" s="83">
        <v>42</v>
      </c>
      <c r="C47" s="88" t="s">
        <v>262</v>
      </c>
      <c r="D47" s="89">
        <v>38148</v>
      </c>
      <c r="E47" s="90" t="s">
        <v>285</v>
      </c>
      <c r="F47" s="108">
        <f>I47*H47+K47*L47+O47*N47+Q47*R47+T47*U47+W47*X47+Z47*AA47</f>
        <v>3.5</v>
      </c>
      <c r="G47" s="57"/>
      <c r="H47" s="226"/>
      <c r="I47" s="133"/>
      <c r="J47" s="57">
        <v>20</v>
      </c>
      <c r="K47" s="226">
        <v>0.5</v>
      </c>
      <c r="L47" s="233">
        <v>3</v>
      </c>
      <c r="M47" s="57"/>
      <c r="N47" s="226"/>
      <c r="O47" s="133"/>
      <c r="P47" s="57">
        <v>14</v>
      </c>
      <c r="Q47" s="226">
        <v>1</v>
      </c>
      <c r="R47" s="233">
        <v>2</v>
      </c>
      <c r="S47" s="57"/>
      <c r="T47" s="232"/>
      <c r="U47" s="74"/>
      <c r="V47" s="57"/>
      <c r="W47" s="226"/>
      <c r="X47" s="133"/>
      <c r="Y47" s="57"/>
      <c r="Z47" s="226"/>
      <c r="AA47" s="133"/>
      <c r="AB47" s="137"/>
      <c r="AC47" s="57"/>
      <c r="AD47" s="57"/>
      <c r="AE47" s="57"/>
      <c r="AF47" s="57"/>
      <c r="AG47" s="57"/>
      <c r="AH47" s="104"/>
    </row>
    <row r="48" spans="1:34" x14ac:dyDescent="0.2">
      <c r="A48" s="87" t="s">
        <v>27</v>
      </c>
      <c r="B48" s="83">
        <v>43</v>
      </c>
      <c r="C48" s="88" t="s">
        <v>214</v>
      </c>
      <c r="D48" s="89">
        <v>37287</v>
      </c>
      <c r="E48" s="90" t="s">
        <v>134</v>
      </c>
      <c r="F48" s="108">
        <f>I48*H48+K48*L48+O48*N48+Q48*R48+T48*U48+W48*X48+Z48*AA48</f>
        <v>3</v>
      </c>
      <c r="G48" s="57"/>
      <c r="H48" s="226"/>
      <c r="I48" s="229"/>
      <c r="J48" s="57"/>
      <c r="K48" s="226"/>
      <c r="L48" s="229"/>
      <c r="M48" s="57"/>
      <c r="N48" s="226"/>
      <c r="O48" s="229"/>
      <c r="P48" s="57">
        <v>19</v>
      </c>
      <c r="Q48" s="226">
        <v>1</v>
      </c>
      <c r="R48" s="233">
        <v>1</v>
      </c>
      <c r="S48" s="57">
        <v>30</v>
      </c>
      <c r="T48" s="232">
        <v>1</v>
      </c>
      <c r="U48" s="235">
        <v>1</v>
      </c>
      <c r="V48" s="57"/>
      <c r="W48" s="226"/>
      <c r="X48" s="229"/>
      <c r="Y48" s="57">
        <v>19</v>
      </c>
      <c r="Z48" s="226">
        <v>1</v>
      </c>
      <c r="AA48" s="233">
        <v>1</v>
      </c>
      <c r="AB48" s="156"/>
      <c r="AC48" s="57"/>
      <c r="AD48" s="57"/>
      <c r="AE48" s="57"/>
      <c r="AF48" s="57"/>
      <c r="AG48" s="57"/>
      <c r="AH48" s="104"/>
    </row>
    <row r="49" spans="1:34" ht="15" customHeight="1" x14ac:dyDescent="0.2">
      <c r="A49" s="87" t="s">
        <v>27</v>
      </c>
      <c r="B49" s="83">
        <v>44</v>
      </c>
      <c r="C49" s="88" t="s">
        <v>174</v>
      </c>
      <c r="D49" s="89">
        <v>37026</v>
      </c>
      <c r="E49" s="90" t="s">
        <v>29</v>
      </c>
      <c r="F49" s="108">
        <f>I49*H49+K49*L49+O49*N49+Q49*R49+T49*U49+W49*X49+Z49*AA49</f>
        <v>3</v>
      </c>
      <c r="G49" s="57"/>
      <c r="H49" s="226"/>
      <c r="I49" s="229"/>
      <c r="J49" s="57"/>
      <c r="K49" s="226"/>
      <c r="L49" s="229"/>
      <c r="M49" s="57"/>
      <c r="N49" s="226"/>
      <c r="O49" s="229"/>
      <c r="P49" s="57"/>
      <c r="Q49" s="226"/>
      <c r="R49" s="229"/>
      <c r="S49" s="57"/>
      <c r="T49" s="232"/>
      <c r="U49" s="105"/>
      <c r="V49" s="57"/>
      <c r="W49" s="226"/>
      <c r="X49" s="133"/>
      <c r="Y49" s="57">
        <v>10</v>
      </c>
      <c r="Z49" s="226">
        <v>1</v>
      </c>
      <c r="AA49" s="233">
        <v>3</v>
      </c>
      <c r="AB49" s="156"/>
      <c r="AC49" s="57"/>
      <c r="AD49" s="57"/>
      <c r="AE49" s="57">
        <v>13</v>
      </c>
      <c r="AF49" s="57"/>
      <c r="AG49" s="57"/>
      <c r="AH49" s="104"/>
    </row>
    <row r="50" spans="1:34" ht="15" customHeight="1" x14ac:dyDescent="0.2">
      <c r="A50" s="87" t="s">
        <v>27</v>
      </c>
      <c r="B50" s="83">
        <v>45</v>
      </c>
      <c r="C50" s="88" t="s">
        <v>342</v>
      </c>
      <c r="D50" s="89">
        <v>33383</v>
      </c>
      <c r="E50" s="90" t="s">
        <v>8</v>
      </c>
      <c r="F50" s="108">
        <f>I50*H50+K50*L50+O50*N50+Q50*R50+T50*U50+W50*X50+Z50*AA50</f>
        <v>2.5</v>
      </c>
      <c r="G50" s="57"/>
      <c r="H50" s="226"/>
      <c r="I50" s="133"/>
      <c r="J50" s="57">
        <v>9</v>
      </c>
      <c r="K50" s="226">
        <v>0.5</v>
      </c>
      <c r="L50" s="233">
        <v>5</v>
      </c>
      <c r="M50" s="57"/>
      <c r="N50" s="226"/>
      <c r="O50" s="133"/>
      <c r="P50" s="57"/>
      <c r="Q50" s="226"/>
      <c r="R50" s="133"/>
      <c r="S50" s="57"/>
      <c r="T50" s="232"/>
      <c r="U50" s="105"/>
      <c r="V50" s="57"/>
      <c r="W50" s="226"/>
      <c r="X50" s="229"/>
      <c r="Y50" s="57"/>
      <c r="Z50" s="226"/>
      <c r="AA50" s="133"/>
      <c r="AB50" s="137"/>
      <c r="AC50" s="57"/>
      <c r="AD50" s="57"/>
      <c r="AE50" s="57"/>
      <c r="AF50" s="57"/>
      <c r="AG50" s="57"/>
      <c r="AH50" s="104"/>
    </row>
    <row r="51" spans="1:34" x14ac:dyDescent="0.2">
      <c r="A51" s="87" t="s">
        <v>27</v>
      </c>
      <c r="B51" s="83">
        <v>46</v>
      </c>
      <c r="C51" s="88" t="s">
        <v>343</v>
      </c>
      <c r="D51" s="89">
        <v>35927</v>
      </c>
      <c r="E51" s="90" t="s">
        <v>72</v>
      </c>
      <c r="F51" s="108">
        <f>I51*H51+K51*L51+O51*N51+Q51*R51+T51*U51+W51*X51+Z51*AA51</f>
        <v>2.5</v>
      </c>
      <c r="G51" s="57"/>
      <c r="H51" s="226"/>
      <c r="I51" s="133"/>
      <c r="J51" s="57">
        <v>16</v>
      </c>
      <c r="K51" s="226">
        <v>0.5</v>
      </c>
      <c r="L51" s="233">
        <v>5</v>
      </c>
      <c r="M51" s="57"/>
      <c r="N51" s="226"/>
      <c r="O51" s="133"/>
      <c r="P51" s="57"/>
      <c r="Q51" s="226"/>
      <c r="R51" s="133"/>
      <c r="S51" s="57"/>
      <c r="T51" s="232"/>
      <c r="U51" s="105"/>
      <c r="V51" s="57"/>
      <c r="W51" s="226"/>
      <c r="X51" s="229"/>
      <c r="Y51" s="57"/>
      <c r="Z51" s="226"/>
      <c r="AA51" s="133"/>
      <c r="AB51" s="137"/>
      <c r="AC51" s="57"/>
      <c r="AD51" s="57"/>
      <c r="AE51" s="57"/>
      <c r="AF51" s="57"/>
      <c r="AG51" s="57"/>
      <c r="AH51" s="104"/>
    </row>
    <row r="52" spans="1:34" x14ac:dyDescent="0.2">
      <c r="A52" s="87" t="s">
        <v>27</v>
      </c>
      <c r="B52" s="83">
        <v>47</v>
      </c>
      <c r="C52" s="88" t="s">
        <v>82</v>
      </c>
      <c r="D52" s="89">
        <v>27498</v>
      </c>
      <c r="E52" s="90" t="s">
        <v>77</v>
      </c>
      <c r="F52" s="108">
        <f>I52*H52+K52*L52+O52*N52+Q52*R52+T52*U52+W52*X52+Z52*AA52</f>
        <v>2.5</v>
      </c>
      <c r="G52" s="57"/>
      <c r="H52" s="226"/>
      <c r="I52" s="133"/>
      <c r="J52" s="57">
        <v>18</v>
      </c>
      <c r="K52" s="226">
        <v>0.5</v>
      </c>
      <c r="L52" s="233">
        <v>3</v>
      </c>
      <c r="M52" s="57"/>
      <c r="N52" s="226"/>
      <c r="O52" s="133"/>
      <c r="P52" s="57"/>
      <c r="Q52" s="226"/>
      <c r="R52" s="133"/>
      <c r="S52" s="57">
        <v>29</v>
      </c>
      <c r="T52" s="232">
        <v>1</v>
      </c>
      <c r="U52" s="235">
        <v>1</v>
      </c>
      <c r="V52" s="57"/>
      <c r="W52" s="226"/>
      <c r="X52" s="229"/>
      <c r="Y52" s="57"/>
      <c r="Z52" s="226"/>
      <c r="AA52" s="133"/>
      <c r="AB52" s="137"/>
      <c r="AC52" s="57"/>
      <c r="AD52" s="57"/>
      <c r="AE52" s="57"/>
      <c r="AF52" s="57">
        <v>19</v>
      </c>
      <c r="AG52" s="57">
        <v>13</v>
      </c>
      <c r="AH52" s="104"/>
    </row>
    <row r="53" spans="1:34" x14ac:dyDescent="0.2">
      <c r="A53" s="87" t="s">
        <v>27</v>
      </c>
      <c r="B53" s="83">
        <v>48</v>
      </c>
      <c r="C53" s="88" t="s">
        <v>197</v>
      </c>
      <c r="D53" s="89">
        <v>36356</v>
      </c>
      <c r="E53" s="90" t="s">
        <v>198</v>
      </c>
      <c r="F53" s="108">
        <f>I53*H53+K53*L53+O53*N53+Q53*R53+T53*U53+W53*X53+Z53*AA53</f>
        <v>2</v>
      </c>
      <c r="G53" s="57"/>
      <c r="H53" s="226"/>
      <c r="I53" s="133"/>
      <c r="J53" s="57"/>
      <c r="K53" s="226"/>
      <c r="L53" s="133"/>
      <c r="M53" s="57">
        <v>26</v>
      </c>
      <c r="N53" s="226">
        <v>2</v>
      </c>
      <c r="O53" s="233">
        <v>1</v>
      </c>
      <c r="P53" s="57"/>
      <c r="Q53" s="226"/>
      <c r="R53" s="229"/>
      <c r="S53" s="57"/>
      <c r="T53" s="232"/>
      <c r="U53" s="74"/>
      <c r="V53" s="57"/>
      <c r="W53" s="226"/>
      <c r="X53" s="133"/>
      <c r="Y53" s="57"/>
      <c r="Z53" s="226"/>
      <c r="AA53" s="133"/>
      <c r="AB53" s="156"/>
      <c r="AC53" s="57"/>
      <c r="AD53" s="57"/>
      <c r="AE53" s="57"/>
      <c r="AF53" s="57"/>
      <c r="AG53" s="57"/>
      <c r="AH53" s="104"/>
    </row>
    <row r="54" spans="1:34" x14ac:dyDescent="0.2">
      <c r="A54" s="87" t="s">
        <v>27</v>
      </c>
      <c r="B54" s="83">
        <v>49</v>
      </c>
      <c r="C54" s="88" t="s">
        <v>277</v>
      </c>
      <c r="D54" s="89">
        <v>24792</v>
      </c>
      <c r="E54" s="90" t="s">
        <v>275</v>
      </c>
      <c r="F54" s="108">
        <f>I54*H54+K54*L54+O54*N54+Q54*R54+T54*U54+W54*X54+Z54*AA54</f>
        <v>2</v>
      </c>
      <c r="G54" s="57"/>
      <c r="H54" s="226"/>
      <c r="I54" s="229"/>
      <c r="J54" s="57"/>
      <c r="K54" s="226"/>
      <c r="L54" s="229"/>
      <c r="M54" s="57">
        <v>28</v>
      </c>
      <c r="N54" s="226">
        <v>2</v>
      </c>
      <c r="O54" s="233">
        <v>1</v>
      </c>
      <c r="P54" s="57"/>
      <c r="Q54" s="226"/>
      <c r="R54" s="229"/>
      <c r="S54" s="57"/>
      <c r="T54" s="232"/>
      <c r="U54" s="74"/>
      <c r="V54" s="57"/>
      <c r="W54" s="226"/>
      <c r="X54" s="133"/>
      <c r="Y54" s="57"/>
      <c r="Z54" s="226"/>
      <c r="AA54" s="133"/>
      <c r="AB54" s="156"/>
      <c r="AC54" s="57"/>
      <c r="AD54" s="57"/>
      <c r="AE54" s="57"/>
      <c r="AF54" s="57"/>
      <c r="AG54" s="57"/>
      <c r="AH54" s="104"/>
    </row>
    <row r="55" spans="1:34" x14ac:dyDescent="0.2">
      <c r="A55" s="87" t="s">
        <v>27</v>
      </c>
      <c r="B55" s="83">
        <v>50</v>
      </c>
      <c r="C55" s="88" t="s">
        <v>276</v>
      </c>
      <c r="D55" s="89">
        <v>32458</v>
      </c>
      <c r="E55" s="90" t="s">
        <v>52</v>
      </c>
      <c r="F55" s="108">
        <f>I55*H55+K55*L55+O55*N55+Q55*R55+T55*U55+W55*X55+Z55*AA55</f>
        <v>2</v>
      </c>
      <c r="G55" s="57"/>
      <c r="H55" s="226"/>
      <c r="I55" s="133"/>
      <c r="J55" s="57"/>
      <c r="K55" s="226"/>
      <c r="L55" s="133"/>
      <c r="M55" s="57">
        <v>27</v>
      </c>
      <c r="N55" s="226">
        <v>2</v>
      </c>
      <c r="O55" s="233">
        <v>1</v>
      </c>
      <c r="P55" s="57"/>
      <c r="Q55" s="226"/>
      <c r="R55" s="133"/>
      <c r="S55" s="57"/>
      <c r="T55" s="232"/>
      <c r="U55" s="105"/>
      <c r="V55" s="57"/>
      <c r="W55" s="226"/>
      <c r="X55" s="229"/>
      <c r="Y55" s="57"/>
      <c r="Z55" s="226"/>
      <c r="AA55" s="133"/>
      <c r="AB55" s="137"/>
      <c r="AC55" s="57"/>
      <c r="AD55" s="57"/>
      <c r="AE55" s="57"/>
      <c r="AF55" s="57"/>
      <c r="AG55" s="57"/>
      <c r="AH55" s="104"/>
    </row>
    <row r="56" spans="1:34" x14ac:dyDescent="0.2">
      <c r="A56" s="87" t="s">
        <v>27</v>
      </c>
      <c r="B56" s="83">
        <v>51</v>
      </c>
      <c r="C56" s="88" t="s">
        <v>278</v>
      </c>
      <c r="D56" s="89">
        <v>32780</v>
      </c>
      <c r="E56" s="90" t="s">
        <v>47</v>
      </c>
      <c r="F56" s="108">
        <f>I56*H56+K56*L56+O56*N56+Q56*R56+T56*U56+W56*X56+Z56*AA56</f>
        <v>2</v>
      </c>
      <c r="G56" s="57"/>
      <c r="H56" s="226"/>
      <c r="I56" s="133"/>
      <c r="J56" s="57"/>
      <c r="K56" s="226"/>
      <c r="L56" s="133"/>
      <c r="M56" s="57">
        <v>29</v>
      </c>
      <c r="N56" s="226">
        <v>2</v>
      </c>
      <c r="O56" s="233">
        <v>1</v>
      </c>
      <c r="P56" s="57"/>
      <c r="Q56" s="226"/>
      <c r="R56" s="133"/>
      <c r="S56" s="57"/>
      <c r="T56" s="232"/>
      <c r="U56" s="105"/>
      <c r="V56" s="57"/>
      <c r="W56" s="226"/>
      <c r="X56" s="229"/>
      <c r="Y56" s="57"/>
      <c r="Z56" s="226"/>
      <c r="AA56" s="229"/>
      <c r="AB56" s="137"/>
      <c r="AC56" s="57"/>
      <c r="AD56" s="57"/>
      <c r="AE56" s="57"/>
      <c r="AF56" s="57"/>
      <c r="AG56" s="57"/>
      <c r="AH56" s="104"/>
    </row>
    <row r="57" spans="1:34" x14ac:dyDescent="0.2">
      <c r="A57" s="87" t="s">
        <v>27</v>
      </c>
      <c r="B57" s="83">
        <v>52</v>
      </c>
      <c r="C57" s="88" t="s">
        <v>261</v>
      </c>
      <c r="D57" s="89">
        <v>37370</v>
      </c>
      <c r="E57" s="90" t="s">
        <v>8</v>
      </c>
      <c r="F57" s="108">
        <f>I57*H57+K57*L57+O57*N57+Q57*R57+T57*U57+W57*X57+Z57*AA57</f>
        <v>2</v>
      </c>
      <c r="G57" s="57"/>
      <c r="H57" s="226"/>
      <c r="I57" s="133"/>
      <c r="J57" s="57"/>
      <c r="K57" s="226"/>
      <c r="L57" s="133"/>
      <c r="M57" s="57"/>
      <c r="N57" s="226"/>
      <c r="O57" s="133"/>
      <c r="P57" s="57">
        <v>13</v>
      </c>
      <c r="Q57" s="226">
        <v>1</v>
      </c>
      <c r="R57" s="233">
        <v>2</v>
      </c>
      <c r="S57" s="57"/>
      <c r="T57" s="232"/>
      <c r="U57" s="105"/>
      <c r="V57" s="57"/>
      <c r="W57" s="226"/>
      <c r="X57" s="229"/>
      <c r="Y57" s="57"/>
      <c r="Z57" s="226"/>
      <c r="AA57" s="133"/>
      <c r="AB57" s="137"/>
      <c r="AC57" s="57"/>
      <c r="AD57" s="57"/>
      <c r="AE57" s="57"/>
      <c r="AF57" s="57"/>
      <c r="AG57" s="57"/>
      <c r="AH57" s="104"/>
    </row>
    <row r="58" spans="1:34" x14ac:dyDescent="0.2">
      <c r="A58" s="87" t="s">
        <v>27</v>
      </c>
      <c r="B58" s="83">
        <v>53</v>
      </c>
      <c r="C58" s="88" t="s">
        <v>167</v>
      </c>
      <c r="D58" s="89">
        <v>28268</v>
      </c>
      <c r="E58" s="90" t="s">
        <v>94</v>
      </c>
      <c r="F58" s="108">
        <f>I58*H58+K58*L58+O58*N58+Q58*R58+T58*U58+W58*X58+Z58*AA58</f>
        <v>2</v>
      </c>
      <c r="G58" s="57"/>
      <c r="H58" s="226"/>
      <c r="I58" s="133"/>
      <c r="J58" s="57"/>
      <c r="K58" s="226"/>
      <c r="L58" s="133"/>
      <c r="M58" s="57"/>
      <c r="N58" s="226"/>
      <c r="O58" s="133"/>
      <c r="P58" s="57"/>
      <c r="Q58" s="226"/>
      <c r="R58" s="133"/>
      <c r="S58" s="57"/>
      <c r="T58" s="232"/>
      <c r="U58" s="74"/>
      <c r="V58" s="57">
        <v>26</v>
      </c>
      <c r="W58" s="226">
        <v>2</v>
      </c>
      <c r="X58" s="233">
        <v>1</v>
      </c>
      <c r="Y58" s="57"/>
      <c r="Z58" s="226"/>
      <c r="AA58" s="133"/>
      <c r="AB58" s="137"/>
      <c r="AC58" s="57">
        <v>2</v>
      </c>
      <c r="AD58" s="57"/>
      <c r="AE58" s="57"/>
      <c r="AF58" s="57"/>
      <c r="AG58" s="57"/>
      <c r="AH58" s="104"/>
    </row>
    <row r="59" spans="1:34" x14ac:dyDescent="0.2">
      <c r="A59" s="87" t="s">
        <v>27</v>
      </c>
      <c r="B59" s="83">
        <v>54</v>
      </c>
      <c r="C59" s="88" t="s">
        <v>137</v>
      </c>
      <c r="D59" s="89">
        <v>35630</v>
      </c>
      <c r="E59" s="90" t="s">
        <v>40</v>
      </c>
      <c r="F59" s="108">
        <f>I59*H59+K59*L59+O59*N59+Q59*R59+T59*U59+W59*X59+Z59*AA59</f>
        <v>2</v>
      </c>
      <c r="G59" s="57"/>
      <c r="H59" s="226"/>
      <c r="I59" s="133"/>
      <c r="J59" s="57"/>
      <c r="K59" s="226"/>
      <c r="L59" s="133"/>
      <c r="M59" s="57"/>
      <c r="N59" s="226"/>
      <c r="O59" s="133"/>
      <c r="P59" s="57"/>
      <c r="Q59" s="226"/>
      <c r="R59" s="133"/>
      <c r="S59" s="57"/>
      <c r="T59" s="232"/>
      <c r="U59" s="105"/>
      <c r="V59" s="57">
        <v>27</v>
      </c>
      <c r="W59" s="226">
        <v>2</v>
      </c>
      <c r="X59" s="233">
        <v>1</v>
      </c>
      <c r="Y59" s="57"/>
      <c r="Z59" s="226"/>
      <c r="AA59" s="229"/>
      <c r="AB59" s="137"/>
      <c r="AC59" s="57"/>
      <c r="AD59" s="65">
        <v>17</v>
      </c>
      <c r="AE59" s="57">
        <v>12</v>
      </c>
      <c r="AF59" s="57"/>
      <c r="AG59" s="57"/>
      <c r="AH59" s="104"/>
    </row>
    <row r="60" spans="1:34" x14ac:dyDescent="0.2">
      <c r="A60" s="87" t="s">
        <v>27</v>
      </c>
      <c r="B60" s="83">
        <v>55</v>
      </c>
      <c r="C60" s="88" t="s">
        <v>291</v>
      </c>
      <c r="D60" s="89">
        <v>32968</v>
      </c>
      <c r="E60" s="90" t="s">
        <v>292</v>
      </c>
      <c r="F60" s="108">
        <f>I60*H60+K60*L60+O60*N60+Q60*R60+T60*U60+W60*X60+Z60*AA60</f>
        <v>2</v>
      </c>
      <c r="G60" s="57"/>
      <c r="H60" s="226"/>
      <c r="I60" s="229"/>
      <c r="J60" s="57"/>
      <c r="K60" s="226"/>
      <c r="L60" s="229"/>
      <c r="M60" s="57"/>
      <c r="N60" s="226"/>
      <c r="O60" s="229"/>
      <c r="P60" s="57"/>
      <c r="Q60" s="226"/>
      <c r="R60" s="229"/>
      <c r="S60" s="57"/>
      <c r="T60" s="232"/>
      <c r="U60" s="74"/>
      <c r="V60" s="57">
        <v>28</v>
      </c>
      <c r="W60" s="226">
        <v>2</v>
      </c>
      <c r="X60" s="233">
        <v>1</v>
      </c>
      <c r="Y60" s="57"/>
      <c r="Z60" s="226"/>
      <c r="AA60" s="133"/>
      <c r="AB60" s="156"/>
      <c r="AC60" s="57"/>
      <c r="AD60" s="57"/>
      <c r="AE60" s="57"/>
      <c r="AF60" s="57"/>
      <c r="AG60" s="57"/>
      <c r="AH60" s="104"/>
    </row>
    <row r="61" spans="1:34" x14ac:dyDescent="0.2">
      <c r="A61" s="87" t="s">
        <v>27</v>
      </c>
      <c r="B61" s="83">
        <v>56</v>
      </c>
      <c r="C61" s="88" t="s">
        <v>107</v>
      </c>
      <c r="D61" s="89">
        <v>37374</v>
      </c>
      <c r="E61" s="90" t="s">
        <v>40</v>
      </c>
      <c r="F61" s="108">
        <f>I61*H61+K61*L61+O61*N61+Q61*R61+T61*U61+W61*X61+Z61*AA61</f>
        <v>2</v>
      </c>
      <c r="G61" s="57"/>
      <c r="H61" s="226"/>
      <c r="I61" s="229"/>
      <c r="J61" s="57"/>
      <c r="K61" s="226"/>
      <c r="L61" s="229"/>
      <c r="M61" s="57"/>
      <c r="N61" s="226"/>
      <c r="O61" s="229"/>
      <c r="P61" s="57"/>
      <c r="Q61" s="226"/>
      <c r="R61" s="229"/>
      <c r="S61" s="57"/>
      <c r="T61" s="232"/>
      <c r="U61" s="105"/>
      <c r="V61" s="57"/>
      <c r="W61" s="226"/>
      <c r="X61" s="229"/>
      <c r="Y61" s="57">
        <v>16</v>
      </c>
      <c r="Z61" s="226">
        <v>1</v>
      </c>
      <c r="AA61" s="233">
        <v>2</v>
      </c>
      <c r="AB61" s="156"/>
      <c r="AC61" s="57"/>
      <c r="AD61" s="57"/>
      <c r="AE61" s="57"/>
      <c r="AF61" s="57"/>
      <c r="AG61" s="57"/>
      <c r="AH61" s="104">
        <v>14</v>
      </c>
    </row>
    <row r="62" spans="1:34" x14ac:dyDescent="0.2">
      <c r="A62" s="87" t="s">
        <v>27</v>
      </c>
      <c r="B62" s="83">
        <v>57</v>
      </c>
      <c r="C62" s="88" t="s">
        <v>344</v>
      </c>
      <c r="D62" s="89">
        <v>32057</v>
      </c>
      <c r="E62" s="90" t="s">
        <v>339</v>
      </c>
      <c r="F62" s="108">
        <f>I62*H62+K62*L62+O62*N62+Q62*R62+T62*U62+W62*X62+Z62*AA62</f>
        <v>1.5</v>
      </c>
      <c r="G62" s="57"/>
      <c r="H62" s="226"/>
      <c r="I62" s="133"/>
      <c r="J62" s="57">
        <v>17</v>
      </c>
      <c r="K62" s="226">
        <v>0.5</v>
      </c>
      <c r="L62" s="233">
        <v>3</v>
      </c>
      <c r="M62" s="57"/>
      <c r="N62" s="226"/>
      <c r="O62" s="133"/>
      <c r="P62" s="57"/>
      <c r="Q62" s="226"/>
      <c r="R62" s="133"/>
      <c r="S62" s="57"/>
      <c r="T62" s="232"/>
      <c r="U62" s="105"/>
      <c r="V62" s="57"/>
      <c r="W62" s="226"/>
      <c r="X62" s="229"/>
      <c r="Y62" s="57"/>
      <c r="Z62" s="226"/>
      <c r="AA62" s="133"/>
      <c r="AB62" s="137"/>
      <c r="AC62" s="57"/>
      <c r="AD62" s="57"/>
      <c r="AE62" s="57"/>
      <c r="AF62" s="57"/>
      <c r="AG62" s="57"/>
      <c r="AH62" s="104"/>
    </row>
    <row r="63" spans="1:34" x14ac:dyDescent="0.2">
      <c r="A63" s="87" t="s">
        <v>27</v>
      </c>
      <c r="B63" s="83">
        <v>58</v>
      </c>
      <c r="C63" s="88" t="s">
        <v>345</v>
      </c>
      <c r="D63" s="89">
        <v>34882</v>
      </c>
      <c r="E63" s="90" t="s">
        <v>61</v>
      </c>
      <c r="F63" s="108">
        <f>I63*H63+K63*L63+O63*N63+Q63*R63+T63*U63+W63*X63+Z63*AA63</f>
        <v>1</v>
      </c>
      <c r="G63" s="57"/>
      <c r="H63" s="226"/>
      <c r="I63" s="133"/>
      <c r="J63" s="57">
        <v>23</v>
      </c>
      <c r="K63" s="226">
        <v>0.5</v>
      </c>
      <c r="L63" s="233">
        <v>2</v>
      </c>
      <c r="M63" s="57"/>
      <c r="N63" s="226"/>
      <c r="O63" s="133"/>
      <c r="P63" s="57"/>
      <c r="Q63" s="226"/>
      <c r="R63" s="133"/>
      <c r="S63" s="57"/>
      <c r="T63" s="232"/>
      <c r="U63" s="105"/>
      <c r="V63" s="57"/>
      <c r="W63" s="226"/>
      <c r="X63" s="229"/>
      <c r="Y63" s="57"/>
      <c r="Z63" s="226"/>
      <c r="AA63" s="133"/>
      <c r="AB63" s="137"/>
      <c r="AC63" s="57"/>
      <c r="AD63" s="57"/>
      <c r="AE63" s="57"/>
      <c r="AF63" s="57"/>
      <c r="AG63" s="57"/>
      <c r="AH63" s="104"/>
    </row>
    <row r="64" spans="1:34" x14ac:dyDescent="0.2">
      <c r="A64" s="87" t="s">
        <v>27</v>
      </c>
      <c r="B64" s="83">
        <v>59</v>
      </c>
      <c r="C64" s="88" t="s">
        <v>346</v>
      </c>
      <c r="D64" s="89">
        <v>37841</v>
      </c>
      <c r="E64" s="90" t="s">
        <v>335</v>
      </c>
      <c r="F64" s="108">
        <f>I64*H64+K64*L64+O64*N64+Q64*R64+T64*U64+W64*X64+Z64*AA64</f>
        <v>1</v>
      </c>
      <c r="G64" s="57"/>
      <c r="H64" s="226"/>
      <c r="I64" s="133"/>
      <c r="J64" s="57">
        <v>24</v>
      </c>
      <c r="K64" s="226">
        <v>0.5</v>
      </c>
      <c r="L64" s="233">
        <v>2</v>
      </c>
      <c r="M64" s="57"/>
      <c r="N64" s="226"/>
      <c r="O64" s="133"/>
      <c r="P64" s="57"/>
      <c r="Q64" s="226"/>
      <c r="R64" s="133"/>
      <c r="S64" s="57"/>
      <c r="T64" s="232"/>
      <c r="U64" s="105"/>
      <c r="V64" s="57"/>
      <c r="W64" s="226"/>
      <c r="X64" s="229"/>
      <c r="Y64" s="57"/>
      <c r="Z64" s="226"/>
      <c r="AA64" s="133"/>
      <c r="AB64" s="137"/>
      <c r="AC64" s="57"/>
      <c r="AD64" s="57"/>
      <c r="AE64" s="57"/>
      <c r="AF64" s="57"/>
      <c r="AG64" s="57"/>
      <c r="AH64" s="104"/>
    </row>
    <row r="65" spans="1:41" x14ac:dyDescent="0.2">
      <c r="A65" s="87" t="s">
        <v>27</v>
      </c>
      <c r="B65" s="83">
        <v>60</v>
      </c>
      <c r="C65" s="88" t="s">
        <v>347</v>
      </c>
      <c r="D65" s="89">
        <v>35419</v>
      </c>
      <c r="E65" s="90" t="s">
        <v>78</v>
      </c>
      <c r="F65" s="108">
        <f>I65*H65+K65*L65+O65*N65+Q65*R65+T65*U65+W65*X65+Z65*AA65</f>
        <v>1</v>
      </c>
      <c r="G65" s="57"/>
      <c r="H65" s="226"/>
      <c r="I65" s="133"/>
      <c r="J65" s="57">
        <v>25</v>
      </c>
      <c r="K65" s="226">
        <v>0.5</v>
      </c>
      <c r="L65" s="233">
        <v>2</v>
      </c>
      <c r="M65" s="57"/>
      <c r="N65" s="226"/>
      <c r="O65" s="133"/>
      <c r="P65" s="57"/>
      <c r="Q65" s="226"/>
      <c r="R65" s="133"/>
      <c r="S65" s="57"/>
      <c r="T65" s="232"/>
      <c r="U65" s="105"/>
      <c r="V65" s="57"/>
      <c r="W65" s="226"/>
      <c r="X65" s="229"/>
      <c r="Y65" s="57"/>
      <c r="Z65" s="226"/>
      <c r="AA65" s="133"/>
      <c r="AB65" s="137"/>
      <c r="AC65" s="57"/>
      <c r="AD65" s="57"/>
      <c r="AE65" s="57"/>
      <c r="AF65" s="57"/>
      <c r="AG65" s="57"/>
      <c r="AH65" s="104"/>
    </row>
    <row r="66" spans="1:41" x14ac:dyDescent="0.2">
      <c r="A66" s="87" t="s">
        <v>27</v>
      </c>
      <c r="B66" s="83">
        <v>61</v>
      </c>
      <c r="C66" s="88" t="s">
        <v>348</v>
      </c>
      <c r="D66" s="89">
        <v>25931</v>
      </c>
      <c r="E66" s="90" t="s">
        <v>339</v>
      </c>
      <c r="F66" s="108">
        <f>I66*H66+K66*L66+O66*N66+Q66*R66+T66*U66+W66*X66+Z66*AA66</f>
        <v>1</v>
      </c>
      <c r="G66" s="57"/>
      <c r="H66" s="226"/>
      <c r="I66" s="133"/>
      <c r="J66" s="57">
        <v>26</v>
      </c>
      <c r="K66" s="226">
        <v>0.5</v>
      </c>
      <c r="L66" s="233">
        <v>2</v>
      </c>
      <c r="M66" s="57"/>
      <c r="N66" s="226"/>
      <c r="O66" s="133"/>
      <c r="P66" s="57"/>
      <c r="Q66" s="226"/>
      <c r="R66" s="133"/>
      <c r="S66" s="57"/>
      <c r="T66" s="232"/>
      <c r="U66" s="105"/>
      <c r="V66" s="57"/>
      <c r="W66" s="226"/>
      <c r="X66" s="229"/>
      <c r="Y66" s="57"/>
      <c r="Z66" s="226"/>
      <c r="AA66" s="133"/>
      <c r="AB66" s="137"/>
      <c r="AC66" s="57"/>
      <c r="AD66" s="57"/>
      <c r="AE66" s="57"/>
      <c r="AF66" s="57"/>
      <c r="AG66" s="57"/>
      <c r="AH66" s="104"/>
    </row>
    <row r="67" spans="1:41" x14ac:dyDescent="0.2">
      <c r="A67" s="87" t="s">
        <v>27</v>
      </c>
      <c r="B67" s="83">
        <v>62</v>
      </c>
      <c r="C67" s="88" t="s">
        <v>264</v>
      </c>
      <c r="D67" s="89">
        <v>35882</v>
      </c>
      <c r="E67" s="90" t="s">
        <v>286</v>
      </c>
      <c r="F67" s="108">
        <f>I67*H67+K67*L67+O67*N67+Q67*R67+T67*U67+W67*X67+Z67*AA67</f>
        <v>1</v>
      </c>
      <c r="G67" s="57"/>
      <c r="H67" s="226"/>
      <c r="I67" s="133"/>
      <c r="J67" s="57"/>
      <c r="K67" s="226"/>
      <c r="L67" s="133"/>
      <c r="M67" s="57"/>
      <c r="N67" s="226"/>
      <c r="O67" s="133"/>
      <c r="P67" s="57">
        <v>18</v>
      </c>
      <c r="Q67" s="226">
        <v>1</v>
      </c>
      <c r="R67" s="233">
        <v>1</v>
      </c>
      <c r="S67" s="57"/>
      <c r="T67" s="232"/>
      <c r="U67" s="74"/>
      <c r="V67" s="57"/>
      <c r="W67" s="226"/>
      <c r="X67" s="133"/>
      <c r="Y67" s="57"/>
      <c r="Z67" s="226"/>
      <c r="AA67" s="229"/>
      <c r="AB67" s="137"/>
      <c r="AC67" s="57"/>
      <c r="AD67" s="57"/>
      <c r="AE67" s="57"/>
      <c r="AF67" s="57"/>
      <c r="AG67" s="57"/>
      <c r="AH67" s="104"/>
    </row>
    <row r="68" spans="1:41" x14ac:dyDescent="0.2">
      <c r="A68" s="87" t="s">
        <v>27</v>
      </c>
      <c r="B68" s="83">
        <v>63</v>
      </c>
      <c r="C68" s="88" t="s">
        <v>263</v>
      </c>
      <c r="D68" s="89">
        <v>37592</v>
      </c>
      <c r="E68" s="90" t="s">
        <v>298</v>
      </c>
      <c r="F68" s="108">
        <f>I68*H68+K68*L68+O68*N68+Q68*R68+T68*U68+W68*X68+Z68*AA68</f>
        <v>1</v>
      </c>
      <c r="G68" s="57"/>
      <c r="H68" s="226"/>
      <c r="I68" s="133"/>
      <c r="J68" s="57"/>
      <c r="K68" s="226"/>
      <c r="L68" s="133"/>
      <c r="M68" s="57"/>
      <c r="N68" s="226"/>
      <c r="O68" s="133"/>
      <c r="P68" s="57">
        <v>17</v>
      </c>
      <c r="Q68" s="226">
        <v>1</v>
      </c>
      <c r="R68" s="233">
        <v>1</v>
      </c>
      <c r="S68" s="57"/>
      <c r="T68" s="232"/>
      <c r="U68" s="74"/>
      <c r="V68" s="57"/>
      <c r="W68" s="226"/>
      <c r="X68" s="133"/>
      <c r="Y68" s="57"/>
      <c r="Z68" s="226"/>
      <c r="AA68" s="229"/>
      <c r="AB68" s="137"/>
      <c r="AC68" s="57"/>
      <c r="AD68" s="57"/>
      <c r="AE68" s="57"/>
      <c r="AF68" s="57"/>
      <c r="AG68" s="57"/>
      <c r="AH68" s="104"/>
    </row>
    <row r="69" spans="1:41" x14ac:dyDescent="0.2">
      <c r="A69" s="87" t="s">
        <v>27</v>
      </c>
      <c r="B69" s="83">
        <v>64</v>
      </c>
      <c r="C69" s="88" t="s">
        <v>217</v>
      </c>
      <c r="D69" s="89">
        <v>31511</v>
      </c>
      <c r="E69" s="90" t="s">
        <v>77</v>
      </c>
      <c r="F69" s="108">
        <f>I69*H69+K69*L69+O69*N69+Q69*R69+T69*U69+W69*X69+Z69*AA69</f>
        <v>1</v>
      </c>
      <c r="G69" s="57"/>
      <c r="H69" s="226"/>
      <c r="I69" s="229"/>
      <c r="J69" s="57"/>
      <c r="K69" s="226"/>
      <c r="L69" s="229"/>
      <c r="M69" s="57"/>
      <c r="N69" s="226"/>
      <c r="O69" s="229"/>
      <c r="P69" s="57"/>
      <c r="Q69" s="226"/>
      <c r="R69" s="229"/>
      <c r="S69" s="57">
        <v>33</v>
      </c>
      <c r="T69" s="232">
        <v>1</v>
      </c>
      <c r="U69" s="235">
        <v>1</v>
      </c>
      <c r="V69" s="57"/>
      <c r="W69" s="226"/>
      <c r="X69" s="133"/>
      <c r="Y69" s="57"/>
      <c r="Z69" s="226"/>
      <c r="AA69" s="133"/>
      <c r="AB69" s="156"/>
      <c r="AC69" s="57"/>
      <c r="AD69" s="57"/>
      <c r="AE69" s="57"/>
      <c r="AF69" s="57"/>
      <c r="AG69" s="57"/>
      <c r="AH69" s="104"/>
    </row>
    <row r="70" spans="1:41" x14ac:dyDescent="0.2">
      <c r="A70" s="87" t="s">
        <v>27</v>
      </c>
      <c r="B70" s="83">
        <v>65</v>
      </c>
      <c r="C70" s="88" t="s">
        <v>215</v>
      </c>
      <c r="D70" s="89">
        <v>31946</v>
      </c>
      <c r="E70" s="90" t="s">
        <v>200</v>
      </c>
      <c r="F70" s="108">
        <f>I70*H70+K70*L70+O70*N70+Q70*R70+T70*U70+W70*X70+Z70*AA70</f>
        <v>1</v>
      </c>
      <c r="G70" s="57"/>
      <c r="H70" s="226"/>
      <c r="I70" s="229"/>
      <c r="J70" s="57"/>
      <c r="K70" s="226"/>
      <c r="L70" s="229"/>
      <c r="M70" s="57"/>
      <c r="N70" s="226"/>
      <c r="O70" s="229"/>
      <c r="P70" s="57"/>
      <c r="Q70" s="226"/>
      <c r="R70" s="229"/>
      <c r="S70" s="57">
        <v>31</v>
      </c>
      <c r="T70" s="232">
        <v>1</v>
      </c>
      <c r="U70" s="235">
        <v>1</v>
      </c>
      <c r="V70" s="57"/>
      <c r="W70" s="226"/>
      <c r="X70" s="133"/>
      <c r="Y70" s="57"/>
      <c r="Z70" s="226"/>
      <c r="AA70" s="133"/>
      <c r="AB70" s="156"/>
      <c r="AC70" s="57"/>
      <c r="AD70" s="57"/>
      <c r="AE70" s="57"/>
      <c r="AF70" s="57"/>
      <c r="AG70" s="57"/>
      <c r="AH70" s="104"/>
    </row>
    <row r="71" spans="1:41" x14ac:dyDescent="0.2">
      <c r="A71" s="87" t="s">
        <v>27</v>
      </c>
      <c r="B71" s="83">
        <v>66</v>
      </c>
      <c r="C71" s="88" t="s">
        <v>349</v>
      </c>
      <c r="D71" s="89">
        <v>38479</v>
      </c>
      <c r="E71" s="90" t="s">
        <v>72</v>
      </c>
      <c r="F71" s="108">
        <f>I71*H71+K71*L71+O71*N71+Q71*R71+T71*U71+W71*X71+Z71*AA71</f>
        <v>0.5</v>
      </c>
      <c r="G71" s="57"/>
      <c r="H71" s="226"/>
      <c r="I71" s="133"/>
      <c r="J71" s="57">
        <v>27</v>
      </c>
      <c r="K71" s="226">
        <v>0.5</v>
      </c>
      <c r="L71" s="233">
        <v>1</v>
      </c>
      <c r="M71" s="57"/>
      <c r="N71" s="226"/>
      <c r="O71" s="133"/>
      <c r="P71" s="57"/>
      <c r="Q71" s="226"/>
      <c r="R71" s="133"/>
      <c r="S71" s="57"/>
      <c r="T71" s="232"/>
      <c r="U71" s="105"/>
      <c r="V71" s="57"/>
      <c r="W71" s="226"/>
      <c r="X71" s="229"/>
      <c r="Y71" s="57"/>
      <c r="Z71" s="226"/>
      <c r="AA71" s="133"/>
      <c r="AB71" s="137"/>
      <c r="AC71" s="57"/>
      <c r="AD71" s="57"/>
      <c r="AE71" s="57"/>
      <c r="AF71" s="57"/>
      <c r="AG71" s="57"/>
      <c r="AH71" s="104"/>
    </row>
    <row r="72" spans="1:41" x14ac:dyDescent="0.2">
      <c r="A72" s="87" t="s">
        <v>27</v>
      </c>
      <c r="B72" s="83">
        <v>67</v>
      </c>
      <c r="C72" s="88" t="s">
        <v>350</v>
      </c>
      <c r="D72" s="89">
        <v>36687</v>
      </c>
      <c r="E72" s="90" t="s">
        <v>335</v>
      </c>
      <c r="F72" s="108">
        <f>I72*H72+K72*L72+O72*N72+Q72*R72+T72*U72+W72*X72+Z72*AA72</f>
        <v>0.5</v>
      </c>
      <c r="G72" s="57"/>
      <c r="H72" s="226"/>
      <c r="I72" s="133"/>
      <c r="J72" s="57">
        <v>28</v>
      </c>
      <c r="K72" s="226">
        <v>0.5</v>
      </c>
      <c r="L72" s="233">
        <v>1</v>
      </c>
      <c r="M72" s="57"/>
      <c r="N72" s="226"/>
      <c r="O72" s="133"/>
      <c r="P72" s="57"/>
      <c r="Q72" s="226"/>
      <c r="R72" s="133"/>
      <c r="S72" s="57"/>
      <c r="T72" s="232"/>
      <c r="U72" s="105"/>
      <c r="V72" s="57"/>
      <c r="W72" s="226"/>
      <c r="X72" s="229"/>
      <c r="Y72" s="57"/>
      <c r="Z72" s="226"/>
      <c r="AA72" s="133"/>
      <c r="AB72" s="137"/>
      <c r="AC72" s="57"/>
      <c r="AD72" s="57"/>
      <c r="AE72" s="57"/>
      <c r="AF72" s="57"/>
      <c r="AG72" s="57"/>
      <c r="AH72" s="104"/>
    </row>
    <row r="73" spans="1:41" x14ac:dyDescent="0.2">
      <c r="A73" s="87" t="s">
        <v>27</v>
      </c>
      <c r="B73" s="83">
        <v>68</v>
      </c>
      <c r="C73" s="88" t="s">
        <v>351</v>
      </c>
      <c r="D73" s="89">
        <v>36767</v>
      </c>
      <c r="E73" s="90" t="s">
        <v>94</v>
      </c>
      <c r="F73" s="108">
        <f>I73*H73+K73*L73+O73*N73+Q73*R73+T73*U73+W73*X73+Z73*AA73</f>
        <v>0.5</v>
      </c>
      <c r="G73" s="57"/>
      <c r="H73" s="226"/>
      <c r="I73" s="133"/>
      <c r="J73" s="57">
        <v>29</v>
      </c>
      <c r="K73" s="226">
        <v>0.5</v>
      </c>
      <c r="L73" s="233">
        <v>1</v>
      </c>
      <c r="M73" s="57"/>
      <c r="N73" s="226"/>
      <c r="O73" s="133"/>
      <c r="P73" s="57"/>
      <c r="Q73" s="226"/>
      <c r="R73" s="133"/>
      <c r="S73" s="57"/>
      <c r="T73" s="232"/>
      <c r="U73" s="105"/>
      <c r="V73" s="57"/>
      <c r="W73" s="226"/>
      <c r="X73" s="229"/>
      <c r="Y73" s="57"/>
      <c r="Z73" s="226"/>
      <c r="AA73" s="133"/>
      <c r="AB73" s="137"/>
      <c r="AC73" s="57"/>
      <c r="AD73" s="57"/>
      <c r="AE73" s="57"/>
      <c r="AF73" s="57"/>
      <c r="AG73" s="57"/>
      <c r="AH73" s="104"/>
    </row>
    <row r="74" spans="1:41" x14ac:dyDescent="0.2">
      <c r="A74" s="87" t="s">
        <v>27</v>
      </c>
      <c r="B74" s="83">
        <v>69</v>
      </c>
      <c r="C74" s="88" t="s">
        <v>352</v>
      </c>
      <c r="D74" s="89">
        <v>38573</v>
      </c>
      <c r="E74" s="90" t="s">
        <v>72</v>
      </c>
      <c r="F74" s="108">
        <f>I74*H74+K74*L74+O74*N74+Q74*R74+T74*U74+W74*X74+Z74*AA74</f>
        <v>0.5</v>
      </c>
      <c r="G74" s="57"/>
      <c r="H74" s="226"/>
      <c r="I74" s="133"/>
      <c r="J74" s="57">
        <v>30</v>
      </c>
      <c r="K74" s="226">
        <v>0.5</v>
      </c>
      <c r="L74" s="233">
        <v>1</v>
      </c>
      <c r="M74" s="57"/>
      <c r="N74" s="226"/>
      <c r="O74" s="133"/>
      <c r="P74" s="57"/>
      <c r="Q74" s="226"/>
      <c r="R74" s="133"/>
      <c r="S74" s="57"/>
      <c r="T74" s="232"/>
      <c r="U74" s="105"/>
      <c r="V74" s="57"/>
      <c r="W74" s="226"/>
      <c r="X74" s="229"/>
      <c r="Y74" s="57"/>
      <c r="Z74" s="226"/>
      <c r="AA74" s="133"/>
      <c r="AB74" s="137"/>
      <c r="AC74" s="57"/>
      <c r="AD74" s="57"/>
      <c r="AE74" s="57"/>
      <c r="AF74" s="57"/>
      <c r="AG74" s="57"/>
      <c r="AH74" s="104"/>
    </row>
    <row r="75" spans="1:41" x14ac:dyDescent="0.2">
      <c r="A75" s="87" t="s">
        <v>27</v>
      </c>
      <c r="B75" s="83"/>
      <c r="C75" s="88" t="s">
        <v>13</v>
      </c>
      <c r="D75" s="89">
        <v>31736</v>
      </c>
      <c r="E75" s="90" t="s">
        <v>14</v>
      </c>
      <c r="F75" s="108">
        <f>I75*H75+K75*L75+O75*N75+Q75*R75+T75*U75+W75*X75+Z75*AA75</f>
        <v>0</v>
      </c>
      <c r="G75" s="57"/>
      <c r="H75" s="226"/>
      <c r="I75" s="229"/>
      <c r="J75" s="57"/>
      <c r="K75" s="226"/>
      <c r="L75" s="229"/>
      <c r="M75" s="57"/>
      <c r="N75" s="226"/>
      <c r="O75" s="229"/>
      <c r="P75" s="57"/>
      <c r="Q75" s="226"/>
      <c r="R75" s="229"/>
      <c r="S75" s="57"/>
      <c r="T75" s="232"/>
      <c r="U75" s="74"/>
      <c r="V75" s="57"/>
      <c r="W75" s="226"/>
      <c r="X75" s="133"/>
      <c r="Y75" s="57"/>
      <c r="Z75" s="226"/>
      <c r="AA75" s="133"/>
      <c r="AB75" s="156"/>
      <c r="AC75" s="57"/>
      <c r="AD75" s="57"/>
      <c r="AE75" s="57"/>
      <c r="AF75" s="57"/>
      <c r="AG75" s="57"/>
      <c r="AH75" s="104"/>
    </row>
    <row r="76" spans="1:41" x14ac:dyDescent="0.2">
      <c r="A76" s="87" t="s">
        <v>27</v>
      </c>
      <c r="B76" s="83"/>
      <c r="C76" s="99" t="s">
        <v>100</v>
      </c>
      <c r="D76" s="100">
        <v>35322</v>
      </c>
      <c r="E76" s="101" t="s">
        <v>181</v>
      </c>
      <c r="F76" s="107">
        <f t="shared" ref="F67:F88" si="0">I76*H76+K76*L76+O76*N76+Q76*R76+T76*U76+W76*X76+Z76*AA76</f>
        <v>0</v>
      </c>
      <c r="G76" s="57"/>
      <c r="H76" s="226"/>
      <c r="I76" s="133"/>
      <c r="J76" s="57"/>
      <c r="K76" s="226"/>
      <c r="L76" s="133"/>
      <c r="M76" s="57"/>
      <c r="N76" s="226"/>
      <c r="O76" s="133"/>
      <c r="P76" s="57"/>
      <c r="Q76" s="226"/>
      <c r="R76" s="133"/>
      <c r="S76" s="57"/>
      <c r="T76" s="232"/>
      <c r="U76" s="74"/>
      <c r="V76" s="57"/>
      <c r="W76" s="226"/>
      <c r="X76" s="133"/>
      <c r="Y76" s="57"/>
      <c r="Z76" s="226"/>
      <c r="AA76" s="133"/>
      <c r="AB76" s="137"/>
      <c r="AC76" s="57"/>
      <c r="AD76" s="57"/>
      <c r="AE76" s="57"/>
      <c r="AF76" s="57"/>
      <c r="AG76" s="65">
        <v>15</v>
      </c>
      <c r="AH76" s="104">
        <v>13</v>
      </c>
    </row>
    <row r="77" spans="1:41" x14ac:dyDescent="0.2">
      <c r="A77" s="87" t="s">
        <v>27</v>
      </c>
      <c r="B77" s="83"/>
      <c r="C77" s="99" t="s">
        <v>111</v>
      </c>
      <c r="D77" s="100">
        <v>34883</v>
      </c>
      <c r="E77" s="101" t="s">
        <v>112</v>
      </c>
      <c r="F77" s="107">
        <f t="shared" si="0"/>
        <v>0</v>
      </c>
      <c r="G77" s="57"/>
      <c r="H77" s="226"/>
      <c r="I77" s="133"/>
      <c r="J77" s="57"/>
      <c r="K77" s="226"/>
      <c r="L77" s="133"/>
      <c r="M77" s="57"/>
      <c r="N77" s="226"/>
      <c r="O77" s="133"/>
      <c r="P77" s="57"/>
      <c r="Q77" s="226"/>
      <c r="R77" s="133"/>
      <c r="S77" s="57"/>
      <c r="T77" s="232"/>
      <c r="U77" s="105"/>
      <c r="V77" s="57"/>
      <c r="W77" s="226"/>
      <c r="X77" s="229"/>
      <c r="Y77" s="57"/>
      <c r="Z77" s="226"/>
      <c r="AA77" s="133"/>
      <c r="AB77" s="137"/>
      <c r="AC77" s="57"/>
      <c r="AD77" s="57"/>
      <c r="AE77" s="57"/>
      <c r="AF77" s="57">
        <v>12</v>
      </c>
      <c r="AG77" s="57"/>
      <c r="AH77" s="104"/>
      <c r="AI77" s="103"/>
      <c r="AJ77" s="103"/>
      <c r="AK77" s="103"/>
      <c r="AL77" s="103"/>
      <c r="AM77" s="103"/>
      <c r="AN77" s="103"/>
      <c r="AO77" s="103"/>
    </row>
    <row r="78" spans="1:41" x14ac:dyDescent="0.2">
      <c r="A78" s="87" t="s">
        <v>27</v>
      </c>
      <c r="B78" s="83"/>
      <c r="C78" s="88" t="s">
        <v>36</v>
      </c>
      <c r="D78" s="89">
        <v>34920</v>
      </c>
      <c r="E78" s="90" t="s">
        <v>20</v>
      </c>
      <c r="F78" s="108">
        <f t="shared" si="0"/>
        <v>0</v>
      </c>
      <c r="G78" s="57"/>
      <c r="H78" s="226"/>
      <c r="I78" s="229"/>
      <c r="J78" s="57"/>
      <c r="K78" s="226"/>
      <c r="L78" s="229"/>
      <c r="M78" s="57"/>
      <c r="N78" s="226"/>
      <c r="O78" s="229"/>
      <c r="P78" s="57"/>
      <c r="Q78" s="226"/>
      <c r="R78" s="229"/>
      <c r="S78" s="57"/>
      <c r="T78" s="232"/>
      <c r="U78" s="74"/>
      <c r="V78" s="57"/>
      <c r="W78" s="226"/>
      <c r="X78" s="133"/>
      <c r="Y78" s="57"/>
      <c r="Z78" s="226"/>
      <c r="AA78" s="133"/>
      <c r="AB78" s="156"/>
      <c r="AC78" s="57"/>
      <c r="AD78" s="57"/>
      <c r="AE78" s="57"/>
      <c r="AF78" s="57">
        <v>13</v>
      </c>
      <c r="AG78" s="57"/>
      <c r="AH78" s="104"/>
    </row>
    <row r="79" spans="1:41" x14ac:dyDescent="0.2">
      <c r="A79" s="87" t="s">
        <v>27</v>
      </c>
      <c r="B79" s="83"/>
      <c r="C79" s="88" t="s">
        <v>136</v>
      </c>
      <c r="D79" s="89">
        <v>34842</v>
      </c>
      <c r="E79" s="90" t="s">
        <v>166</v>
      </c>
      <c r="F79" s="108">
        <f t="shared" si="0"/>
        <v>0</v>
      </c>
      <c r="G79" s="57"/>
      <c r="H79" s="226"/>
      <c r="I79" s="133"/>
      <c r="J79" s="57"/>
      <c r="K79" s="226"/>
      <c r="L79" s="133"/>
      <c r="M79" s="57"/>
      <c r="N79" s="226"/>
      <c r="O79" s="133"/>
      <c r="P79" s="57"/>
      <c r="Q79" s="226"/>
      <c r="R79" s="133"/>
      <c r="S79" s="57"/>
      <c r="T79" s="232"/>
      <c r="U79" s="74"/>
      <c r="V79" s="57"/>
      <c r="W79" s="226"/>
      <c r="X79" s="133"/>
      <c r="Y79" s="57"/>
      <c r="Z79" s="226"/>
      <c r="AA79" s="229"/>
      <c r="AB79" s="137"/>
      <c r="AC79" s="57">
        <v>19</v>
      </c>
      <c r="AD79" s="57">
        <v>10</v>
      </c>
      <c r="AE79" s="57"/>
      <c r="AF79" s="57"/>
      <c r="AG79" s="57"/>
      <c r="AH79" s="104"/>
    </row>
    <row r="80" spans="1:41" x14ac:dyDescent="0.2">
      <c r="A80" s="87" t="s">
        <v>27</v>
      </c>
      <c r="B80" s="83"/>
      <c r="C80" s="88" t="s">
        <v>93</v>
      </c>
      <c r="D80" s="89">
        <v>30696</v>
      </c>
      <c r="E80" s="90" t="s">
        <v>10</v>
      </c>
      <c r="F80" s="108">
        <f t="shared" si="0"/>
        <v>0</v>
      </c>
      <c r="G80" s="57"/>
      <c r="H80" s="226"/>
      <c r="I80" s="229"/>
      <c r="J80" s="57"/>
      <c r="K80" s="226"/>
      <c r="L80" s="229"/>
      <c r="M80" s="57"/>
      <c r="N80" s="226"/>
      <c r="O80" s="229"/>
      <c r="P80" s="57"/>
      <c r="Q80" s="226"/>
      <c r="R80" s="229"/>
      <c r="S80" s="57"/>
      <c r="T80" s="232"/>
      <c r="U80" s="105"/>
      <c r="V80" s="57"/>
      <c r="W80" s="226"/>
      <c r="X80" s="229"/>
      <c r="Y80" s="57"/>
      <c r="Z80" s="226"/>
      <c r="AA80" s="229"/>
      <c r="AB80" s="156"/>
      <c r="AC80" s="57"/>
      <c r="AD80" s="57">
        <v>18</v>
      </c>
      <c r="AE80" s="57"/>
      <c r="AF80" s="57"/>
      <c r="AG80" s="57"/>
      <c r="AH80" s="104"/>
    </row>
    <row r="81" spans="1:41" x14ac:dyDescent="0.2">
      <c r="A81" s="87" t="s">
        <v>27</v>
      </c>
      <c r="B81" s="83"/>
      <c r="C81" s="88" t="s">
        <v>114</v>
      </c>
      <c r="D81" s="89">
        <v>34151</v>
      </c>
      <c r="E81" s="90" t="s">
        <v>40</v>
      </c>
      <c r="F81" s="108">
        <f t="shared" si="0"/>
        <v>0</v>
      </c>
      <c r="G81" s="57"/>
      <c r="H81" s="226"/>
      <c r="I81" s="229"/>
      <c r="J81" s="57"/>
      <c r="K81" s="226"/>
      <c r="L81" s="229"/>
      <c r="M81" s="57"/>
      <c r="N81" s="226"/>
      <c r="O81" s="229"/>
      <c r="P81" s="57"/>
      <c r="Q81" s="226"/>
      <c r="R81" s="229"/>
      <c r="S81" s="57"/>
      <c r="T81" s="232"/>
      <c r="U81" s="105"/>
      <c r="V81" s="57"/>
      <c r="W81" s="226"/>
      <c r="X81" s="229"/>
      <c r="Y81" s="57"/>
      <c r="Z81" s="226"/>
      <c r="AA81" s="133"/>
      <c r="AB81" s="156"/>
      <c r="AC81" s="57"/>
      <c r="AD81" s="57"/>
      <c r="AE81" s="57"/>
      <c r="AF81" s="57">
        <v>15</v>
      </c>
      <c r="AG81" s="57"/>
      <c r="AH81" s="104"/>
    </row>
    <row r="82" spans="1:41" x14ac:dyDescent="0.2">
      <c r="A82" s="87" t="s">
        <v>27</v>
      </c>
      <c r="B82" s="83"/>
      <c r="C82" s="88" t="s">
        <v>163</v>
      </c>
      <c r="D82" s="89">
        <v>35845</v>
      </c>
      <c r="E82" s="90" t="s">
        <v>161</v>
      </c>
      <c r="F82" s="108">
        <f t="shared" si="0"/>
        <v>0</v>
      </c>
      <c r="G82" s="57"/>
      <c r="H82" s="226"/>
      <c r="I82" s="229"/>
      <c r="J82" s="57"/>
      <c r="K82" s="226"/>
      <c r="L82" s="229"/>
      <c r="M82" s="57"/>
      <c r="N82" s="226"/>
      <c r="O82" s="229"/>
      <c r="P82" s="57"/>
      <c r="Q82" s="226"/>
      <c r="R82" s="229"/>
      <c r="S82" s="57"/>
      <c r="T82" s="232"/>
      <c r="U82" s="74"/>
      <c r="V82" s="57"/>
      <c r="W82" s="226"/>
      <c r="X82" s="133"/>
      <c r="Y82" s="57"/>
      <c r="Z82" s="226"/>
      <c r="AA82" s="133"/>
      <c r="AB82" s="156"/>
      <c r="AC82" s="57">
        <v>27</v>
      </c>
      <c r="AD82" s="57"/>
      <c r="AE82" s="57"/>
      <c r="AF82" s="57"/>
      <c r="AG82" s="57"/>
      <c r="AH82" s="104"/>
    </row>
    <row r="83" spans="1:41" x14ac:dyDescent="0.2">
      <c r="A83" s="87" t="s">
        <v>27</v>
      </c>
      <c r="B83" s="83"/>
      <c r="C83" s="99" t="s">
        <v>113</v>
      </c>
      <c r="D83" s="100">
        <v>37462</v>
      </c>
      <c r="E83" s="101" t="s">
        <v>44</v>
      </c>
      <c r="F83" s="107">
        <f t="shared" si="0"/>
        <v>0</v>
      </c>
      <c r="G83" s="57"/>
      <c r="H83" s="226"/>
      <c r="I83" s="133"/>
      <c r="J83" s="57"/>
      <c r="K83" s="226"/>
      <c r="L83" s="133"/>
      <c r="M83" s="57"/>
      <c r="N83" s="226"/>
      <c r="O83" s="133"/>
      <c r="P83" s="57"/>
      <c r="Q83" s="226"/>
      <c r="R83" s="133"/>
      <c r="S83" s="57"/>
      <c r="T83" s="232"/>
      <c r="U83" s="74"/>
      <c r="V83" s="57"/>
      <c r="W83" s="226"/>
      <c r="X83" s="133"/>
      <c r="Y83" s="57"/>
      <c r="Z83" s="226"/>
      <c r="AA83" s="133"/>
      <c r="AB83" s="137"/>
      <c r="AC83" s="57">
        <v>24</v>
      </c>
      <c r="AD83" s="57"/>
      <c r="AE83" s="57">
        <v>8</v>
      </c>
      <c r="AF83" s="57">
        <v>18</v>
      </c>
      <c r="AG83" s="57"/>
      <c r="AH83" s="104">
        <v>15</v>
      </c>
      <c r="AI83" s="103"/>
      <c r="AJ83" s="103"/>
      <c r="AK83" s="103"/>
      <c r="AL83" s="103"/>
      <c r="AM83" s="103"/>
      <c r="AN83" s="103"/>
      <c r="AO83" s="103"/>
    </row>
    <row r="84" spans="1:41" x14ac:dyDescent="0.2">
      <c r="A84" s="87" t="s">
        <v>27</v>
      </c>
      <c r="B84" s="83"/>
      <c r="C84" s="88" t="s">
        <v>34</v>
      </c>
      <c r="D84" s="89">
        <v>33061</v>
      </c>
      <c r="E84" s="90" t="s">
        <v>35</v>
      </c>
      <c r="F84" s="108">
        <f t="shared" si="0"/>
        <v>0</v>
      </c>
      <c r="G84" s="57"/>
      <c r="H84" s="226"/>
      <c r="I84" s="133"/>
      <c r="J84" s="57"/>
      <c r="K84" s="226"/>
      <c r="L84" s="133"/>
      <c r="M84" s="57"/>
      <c r="N84" s="226"/>
      <c r="O84" s="133"/>
      <c r="P84" s="57"/>
      <c r="Q84" s="226"/>
      <c r="R84" s="133"/>
      <c r="S84" s="57"/>
      <c r="T84" s="232"/>
      <c r="U84" s="74"/>
      <c r="V84" s="57"/>
      <c r="W84" s="226"/>
      <c r="X84" s="133"/>
      <c r="Y84" s="57"/>
      <c r="Z84" s="226"/>
      <c r="AA84" s="229"/>
      <c r="AB84" s="137"/>
      <c r="AC84" s="57"/>
      <c r="AD84" s="57"/>
      <c r="AE84" s="57"/>
      <c r="AF84" s="57">
        <v>10</v>
      </c>
      <c r="AG84" s="57">
        <v>10</v>
      </c>
      <c r="AH84" s="104"/>
    </row>
    <row r="85" spans="1:41" x14ac:dyDescent="0.2">
      <c r="A85" s="87" t="s">
        <v>27</v>
      </c>
      <c r="B85" s="83"/>
      <c r="C85" s="88" t="s">
        <v>37</v>
      </c>
      <c r="D85" s="89">
        <v>30131</v>
      </c>
      <c r="E85" s="90" t="s">
        <v>38</v>
      </c>
      <c r="F85" s="108">
        <f t="shared" si="0"/>
        <v>0</v>
      </c>
      <c r="G85" s="57"/>
      <c r="H85" s="226"/>
      <c r="I85" s="133"/>
      <c r="J85" s="57"/>
      <c r="K85" s="226"/>
      <c r="L85" s="133"/>
      <c r="M85" s="57"/>
      <c r="N85" s="226"/>
      <c r="O85" s="133"/>
      <c r="P85" s="57"/>
      <c r="Q85" s="226"/>
      <c r="R85" s="133"/>
      <c r="S85" s="57"/>
      <c r="T85" s="232"/>
      <c r="U85" s="105"/>
      <c r="V85" s="57"/>
      <c r="W85" s="226"/>
      <c r="X85" s="229"/>
      <c r="Y85" s="57"/>
      <c r="Z85" s="226"/>
      <c r="AA85" s="133"/>
      <c r="AB85" s="137"/>
      <c r="AC85" s="57"/>
      <c r="AD85" s="57"/>
      <c r="AE85" s="57"/>
      <c r="AF85" s="57">
        <v>8</v>
      </c>
      <c r="AG85" s="57">
        <v>8</v>
      </c>
      <c r="AH85" s="104"/>
    </row>
    <row r="86" spans="1:41" x14ac:dyDescent="0.2">
      <c r="A86" s="87" t="s">
        <v>27</v>
      </c>
      <c r="B86" s="83"/>
      <c r="C86" s="88" t="s">
        <v>109</v>
      </c>
      <c r="D86" s="89">
        <v>36317</v>
      </c>
      <c r="E86" s="90" t="s">
        <v>29</v>
      </c>
      <c r="F86" s="108">
        <f t="shared" si="0"/>
        <v>0</v>
      </c>
      <c r="G86" s="57"/>
      <c r="H86" s="226"/>
      <c r="I86" s="229"/>
      <c r="J86" s="57"/>
      <c r="K86" s="226"/>
      <c r="L86" s="229"/>
      <c r="M86" s="57"/>
      <c r="N86" s="226"/>
      <c r="O86" s="229"/>
      <c r="P86" s="57"/>
      <c r="Q86" s="226"/>
      <c r="R86" s="229"/>
      <c r="S86" s="57"/>
      <c r="T86" s="232"/>
      <c r="U86" s="74"/>
      <c r="V86" s="57"/>
      <c r="W86" s="226"/>
      <c r="X86" s="133"/>
      <c r="Y86" s="57"/>
      <c r="Z86" s="226"/>
      <c r="AA86" s="229"/>
      <c r="AB86" s="156"/>
      <c r="AC86" s="57"/>
      <c r="AD86" s="57"/>
      <c r="AE86" s="57"/>
      <c r="AF86" s="57"/>
      <c r="AG86" s="57"/>
      <c r="AH86" s="104">
        <v>16</v>
      </c>
    </row>
    <row r="87" spans="1:41" x14ac:dyDescent="0.2">
      <c r="A87" s="87" t="s">
        <v>27</v>
      </c>
      <c r="B87" s="83"/>
      <c r="C87" s="88" t="s">
        <v>91</v>
      </c>
      <c r="D87" s="89">
        <v>25848</v>
      </c>
      <c r="E87" s="90" t="s">
        <v>8</v>
      </c>
      <c r="F87" s="108">
        <f t="shared" si="0"/>
        <v>0</v>
      </c>
      <c r="G87" s="57"/>
      <c r="H87" s="226"/>
      <c r="I87" s="133"/>
      <c r="J87" s="57"/>
      <c r="K87" s="226"/>
      <c r="L87" s="133"/>
      <c r="M87" s="57"/>
      <c r="N87" s="226"/>
      <c r="O87" s="133"/>
      <c r="P87" s="57"/>
      <c r="Q87" s="226"/>
      <c r="R87" s="133"/>
      <c r="S87" s="57"/>
      <c r="T87" s="232"/>
      <c r="U87" s="105"/>
      <c r="V87" s="57"/>
      <c r="W87" s="226"/>
      <c r="X87" s="229"/>
      <c r="Y87" s="57"/>
      <c r="Z87" s="226"/>
      <c r="AA87" s="133"/>
      <c r="AB87" s="137"/>
      <c r="AC87" s="57"/>
      <c r="AD87" s="57">
        <v>14</v>
      </c>
      <c r="AE87" s="57"/>
      <c r="AF87" s="57">
        <v>6</v>
      </c>
      <c r="AG87" s="57">
        <v>7</v>
      </c>
      <c r="AH87" s="104"/>
    </row>
    <row r="88" spans="1:41" x14ac:dyDescent="0.2">
      <c r="A88" s="87" t="s">
        <v>27</v>
      </c>
      <c r="B88" s="83"/>
      <c r="C88" s="88" t="s">
        <v>176</v>
      </c>
      <c r="D88" s="89">
        <v>36383</v>
      </c>
      <c r="E88" s="90" t="s">
        <v>10</v>
      </c>
      <c r="F88" s="108">
        <f t="shared" si="0"/>
        <v>0</v>
      </c>
      <c r="G88" s="57"/>
      <c r="H88" s="226"/>
      <c r="I88" s="229"/>
      <c r="J88" s="57"/>
      <c r="K88" s="226"/>
      <c r="L88" s="229"/>
      <c r="M88" s="57"/>
      <c r="N88" s="226"/>
      <c r="O88" s="229"/>
      <c r="P88" s="57"/>
      <c r="Q88" s="226"/>
      <c r="R88" s="229"/>
      <c r="S88" s="57"/>
      <c r="T88" s="232"/>
      <c r="U88" s="74"/>
      <c r="V88" s="57"/>
      <c r="W88" s="226"/>
      <c r="X88" s="133"/>
      <c r="Y88" s="57"/>
      <c r="Z88" s="226"/>
      <c r="AA88" s="229"/>
      <c r="AB88" s="156"/>
      <c r="AC88" s="57"/>
      <c r="AD88" s="57"/>
      <c r="AE88" s="57">
        <v>11</v>
      </c>
      <c r="AF88" s="57"/>
      <c r="AG88" s="57"/>
      <c r="AH88" s="104"/>
    </row>
  </sheetData>
  <autoFilter ref="C1:C61"/>
  <sortState ref="A6:AT75">
    <sortCondition descending="1" ref="F6:F75"/>
  </sortState>
  <mergeCells count="20">
    <mergeCell ref="AF3:AF4"/>
    <mergeCell ref="F3:F5"/>
    <mergeCell ref="AG3:AG4"/>
    <mergeCell ref="AH3:AH4"/>
    <mergeCell ref="AC3:AC4"/>
    <mergeCell ref="AD3:AD4"/>
    <mergeCell ref="AE3:AE4"/>
    <mergeCell ref="J3:L4"/>
    <mergeCell ref="M3:O4"/>
    <mergeCell ref="P3:R4"/>
    <mergeCell ref="S3:U4"/>
    <mergeCell ref="V3:X4"/>
    <mergeCell ref="Y3:AA4"/>
    <mergeCell ref="G3:I4"/>
    <mergeCell ref="A1:E1"/>
    <mergeCell ref="A3:A5"/>
    <mergeCell ref="B3:B5"/>
    <mergeCell ref="C3:C5"/>
    <mergeCell ref="D3:D5"/>
    <mergeCell ref="E3:E5"/>
  </mergeCells>
  <phoneticPr fontId="13" type="noConversion"/>
  <pageMargins left="0.34" right="0.22" top="0.26" bottom="0.21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2"/>
  <sheetViews>
    <sheetView zoomScale="75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6" sqref="B16"/>
    </sheetView>
  </sheetViews>
  <sheetFormatPr defaultColWidth="8.7109375" defaultRowHeight="15" x14ac:dyDescent="0.25"/>
  <cols>
    <col min="1" max="1" width="7.28515625" customWidth="1"/>
    <col min="2" max="2" width="7" customWidth="1"/>
    <col min="3" max="3" width="41" style="119" customWidth="1"/>
    <col min="4" max="4" width="17.28515625" customWidth="1"/>
    <col min="5" max="5" width="28" style="124" customWidth="1"/>
    <col min="6" max="6" width="10.7109375" customWidth="1"/>
    <col min="7" max="7" width="5.42578125" style="120" customWidth="1"/>
    <col min="8" max="8" width="4.42578125" style="120" customWidth="1"/>
    <col min="9" max="9" width="6" style="120" customWidth="1"/>
    <col min="10" max="10" width="4.42578125" style="1" customWidth="1"/>
    <col min="11" max="11" width="4.42578125" style="120" customWidth="1"/>
    <col min="12" max="12" width="6" style="1" customWidth="1"/>
    <col min="13" max="13" width="4.42578125" style="1" customWidth="1"/>
    <col min="14" max="14" width="4.42578125" style="120" customWidth="1"/>
    <col min="15" max="15" width="5.7109375" style="1" customWidth="1"/>
    <col min="16" max="16" width="4.42578125" style="1" customWidth="1"/>
    <col min="17" max="17" width="4.42578125" style="120" customWidth="1"/>
    <col min="18" max="18" width="5.5703125" style="1" customWidth="1"/>
    <col min="19" max="19" width="4.42578125" style="1" customWidth="1"/>
    <col min="20" max="20" width="4.42578125" style="120" customWidth="1"/>
    <col min="21" max="21" width="6" style="1" customWidth="1"/>
    <col min="22" max="22" width="4.42578125" style="1" customWidth="1"/>
    <col min="23" max="23" width="4.42578125" style="120" customWidth="1"/>
    <col min="24" max="24" width="5.42578125" style="1" customWidth="1"/>
    <col min="25" max="25" width="4.42578125" style="1" customWidth="1"/>
    <col min="26" max="26" width="4.42578125" style="120" customWidth="1"/>
    <col min="27" max="27" width="4.42578125" style="1" customWidth="1"/>
    <col min="28" max="28" width="4.85546875" style="1" customWidth="1"/>
    <col min="29" max="29" width="4.42578125" style="1" hidden="1" customWidth="1"/>
    <col min="30" max="30" width="5.140625" style="1" hidden="1" customWidth="1"/>
    <col min="31" max="34" width="4.42578125" style="1" hidden="1" customWidth="1"/>
    <col min="35" max="40" width="4.85546875" style="1" hidden="1" customWidth="1"/>
    <col min="41" max="41" width="0" hidden="1" customWidth="1"/>
    <col min="42" max="42" width="12.140625" customWidth="1"/>
  </cols>
  <sheetData>
    <row r="1" spans="1:47" s="114" customFormat="1" ht="18.75" x14ac:dyDescent="0.3">
      <c r="A1" s="370" t="s">
        <v>0</v>
      </c>
      <c r="B1" s="370"/>
      <c r="C1" s="370"/>
      <c r="D1" s="370"/>
      <c r="E1" s="370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</row>
    <row r="2" spans="1:47" s="118" customFormat="1" ht="15.75" thickBot="1" x14ac:dyDescent="0.3">
      <c r="B2" s="132"/>
      <c r="C2" s="131" t="s">
        <v>383</v>
      </c>
      <c r="D2" s="132"/>
      <c r="E2" s="132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1:47" ht="14.45" customHeight="1" x14ac:dyDescent="0.25">
      <c r="A3" s="371" t="s">
        <v>1</v>
      </c>
      <c r="B3" s="371" t="s">
        <v>62</v>
      </c>
      <c r="C3" s="374" t="s">
        <v>3</v>
      </c>
      <c r="D3" s="377" t="s">
        <v>4</v>
      </c>
      <c r="E3" s="380" t="s">
        <v>5</v>
      </c>
      <c r="F3" s="387" t="s">
        <v>2</v>
      </c>
      <c r="G3" s="383" t="s">
        <v>190</v>
      </c>
      <c r="H3" s="389"/>
      <c r="I3" s="384"/>
      <c r="J3" s="383" t="s">
        <v>239</v>
      </c>
      <c r="K3" s="389"/>
      <c r="L3" s="384"/>
      <c r="M3" s="383" t="s">
        <v>237</v>
      </c>
      <c r="N3" s="389"/>
      <c r="O3" s="384"/>
      <c r="P3" s="383" t="s">
        <v>238</v>
      </c>
      <c r="Q3" s="389"/>
      <c r="R3" s="384"/>
      <c r="S3" s="383" t="s">
        <v>190</v>
      </c>
      <c r="T3" s="389"/>
      <c r="U3" s="384"/>
      <c r="V3" s="383" t="s">
        <v>189</v>
      </c>
      <c r="W3" s="389"/>
      <c r="X3" s="384"/>
      <c r="Y3" s="383" t="s">
        <v>188</v>
      </c>
      <c r="Z3" s="389"/>
      <c r="AA3" s="384"/>
      <c r="AB3" s="252"/>
      <c r="AC3" s="383" t="s">
        <v>128</v>
      </c>
      <c r="AD3" s="384"/>
      <c r="AE3" s="383" t="s">
        <v>129</v>
      </c>
      <c r="AF3" s="384"/>
      <c r="AG3" s="383" t="s">
        <v>130</v>
      </c>
      <c r="AH3" s="384"/>
      <c r="AI3" s="383" t="s">
        <v>70</v>
      </c>
      <c r="AJ3" s="384"/>
      <c r="AK3" s="383" t="s">
        <v>68</v>
      </c>
      <c r="AL3" s="384"/>
      <c r="AM3" s="383" t="s">
        <v>69</v>
      </c>
      <c r="AN3" s="384"/>
    </row>
    <row r="4" spans="1:47" ht="39.75" customHeight="1" thickBot="1" x14ac:dyDescent="0.3">
      <c r="A4" s="372"/>
      <c r="B4" s="372"/>
      <c r="C4" s="375"/>
      <c r="D4" s="378"/>
      <c r="E4" s="381"/>
      <c r="F4" s="388"/>
      <c r="G4" s="385"/>
      <c r="H4" s="390"/>
      <c r="I4" s="386"/>
      <c r="J4" s="385"/>
      <c r="K4" s="390"/>
      <c r="L4" s="386"/>
      <c r="M4" s="385"/>
      <c r="N4" s="390"/>
      <c r="O4" s="386"/>
      <c r="P4" s="385"/>
      <c r="Q4" s="390"/>
      <c r="R4" s="386"/>
      <c r="S4" s="385"/>
      <c r="T4" s="390"/>
      <c r="U4" s="386"/>
      <c r="V4" s="385"/>
      <c r="W4" s="390"/>
      <c r="X4" s="386"/>
      <c r="Y4" s="385"/>
      <c r="Z4" s="390"/>
      <c r="AA4" s="386"/>
      <c r="AB4" s="253"/>
      <c r="AC4" s="385"/>
      <c r="AD4" s="386"/>
      <c r="AE4" s="385"/>
      <c r="AF4" s="386"/>
      <c r="AG4" s="385"/>
      <c r="AH4" s="386"/>
      <c r="AI4" s="385"/>
      <c r="AJ4" s="386"/>
      <c r="AK4" s="385"/>
      <c r="AL4" s="386"/>
      <c r="AM4" s="385"/>
      <c r="AN4" s="386"/>
    </row>
    <row r="5" spans="1:47" ht="42.75" thickBot="1" x14ac:dyDescent="0.3">
      <c r="A5" s="373"/>
      <c r="B5" s="373"/>
      <c r="C5" s="376"/>
      <c r="D5" s="379"/>
      <c r="E5" s="382"/>
      <c r="F5" s="401"/>
      <c r="G5" s="4" t="s">
        <v>71</v>
      </c>
      <c r="H5" s="249" t="s">
        <v>382</v>
      </c>
      <c r="I5" s="5" t="s">
        <v>2</v>
      </c>
      <c r="J5" s="4" t="s">
        <v>71</v>
      </c>
      <c r="K5" s="249" t="s">
        <v>382</v>
      </c>
      <c r="L5" s="5" t="s">
        <v>2</v>
      </c>
      <c r="M5" s="4" t="s">
        <v>71</v>
      </c>
      <c r="N5" s="249" t="s">
        <v>382</v>
      </c>
      <c r="O5" s="5" t="s">
        <v>2</v>
      </c>
      <c r="P5" s="4" t="s">
        <v>71</v>
      </c>
      <c r="Q5" s="249" t="s">
        <v>382</v>
      </c>
      <c r="R5" s="5" t="s">
        <v>2</v>
      </c>
      <c r="S5" s="4" t="s">
        <v>71</v>
      </c>
      <c r="T5" s="249" t="s">
        <v>382</v>
      </c>
      <c r="U5" s="5" t="s">
        <v>2</v>
      </c>
      <c r="V5" s="4" t="s">
        <v>71</v>
      </c>
      <c r="W5" s="249" t="s">
        <v>382</v>
      </c>
      <c r="X5" s="5" t="s">
        <v>2</v>
      </c>
      <c r="Y5" s="4" t="s">
        <v>71</v>
      </c>
      <c r="Z5" s="249" t="s">
        <v>382</v>
      </c>
      <c r="AA5" s="5" t="s">
        <v>2</v>
      </c>
      <c r="AB5" s="109"/>
      <c r="AC5" s="4" t="s">
        <v>71</v>
      </c>
      <c r="AD5" s="5" t="s">
        <v>2</v>
      </c>
      <c r="AE5" s="4" t="s">
        <v>71</v>
      </c>
      <c r="AF5" s="5" t="s">
        <v>2</v>
      </c>
      <c r="AG5" s="4" t="s">
        <v>71</v>
      </c>
      <c r="AH5" s="5" t="s">
        <v>2</v>
      </c>
      <c r="AI5" s="4" t="s">
        <v>71</v>
      </c>
      <c r="AJ5" s="5" t="s">
        <v>2</v>
      </c>
      <c r="AK5" s="4" t="s">
        <v>71</v>
      </c>
      <c r="AL5" s="5" t="s">
        <v>2</v>
      </c>
      <c r="AM5" s="4" t="s">
        <v>71</v>
      </c>
      <c r="AN5" s="5" t="s">
        <v>2</v>
      </c>
    </row>
    <row r="6" spans="1:47" ht="20.25" customHeight="1" x14ac:dyDescent="0.3">
      <c r="A6" s="256" t="s">
        <v>42</v>
      </c>
      <c r="B6" s="17">
        <v>1</v>
      </c>
      <c r="C6" s="259" t="s">
        <v>43</v>
      </c>
      <c r="D6" s="121">
        <v>31744</v>
      </c>
      <c r="E6" s="398" t="s">
        <v>44</v>
      </c>
      <c r="F6" s="17">
        <f>I6*H6+O6*N6+U6*T6+X6*W6</f>
        <v>72</v>
      </c>
      <c r="G6" s="113">
        <v>1</v>
      </c>
      <c r="H6" s="201">
        <v>1</v>
      </c>
      <c r="I6" s="168">
        <v>13</v>
      </c>
      <c r="J6" s="113"/>
      <c r="K6" s="201"/>
      <c r="L6" s="11"/>
      <c r="M6" s="7">
        <v>1</v>
      </c>
      <c r="N6" s="201">
        <v>2</v>
      </c>
      <c r="O6" s="168">
        <v>12</v>
      </c>
      <c r="P6" s="7"/>
      <c r="Q6" s="201"/>
      <c r="R6" s="8"/>
      <c r="S6" s="113">
        <v>1</v>
      </c>
      <c r="T6" s="201">
        <v>1</v>
      </c>
      <c r="U6" s="168">
        <v>13</v>
      </c>
      <c r="V6" s="116">
        <v>1</v>
      </c>
      <c r="W6" s="201">
        <v>2</v>
      </c>
      <c r="X6" s="168">
        <v>11</v>
      </c>
      <c r="Y6" s="7"/>
      <c r="Z6" s="201"/>
      <c r="AA6" s="8"/>
      <c r="AB6" s="110"/>
      <c r="AC6" s="7">
        <v>1</v>
      </c>
      <c r="AD6" s="8">
        <v>320</v>
      </c>
      <c r="AE6" s="7">
        <v>1</v>
      </c>
      <c r="AF6" s="11">
        <v>360</v>
      </c>
      <c r="AG6" s="7"/>
      <c r="AH6" s="8"/>
      <c r="AI6" s="20">
        <v>1</v>
      </c>
      <c r="AJ6" s="21">
        <v>320</v>
      </c>
      <c r="AK6" s="20">
        <v>1</v>
      </c>
      <c r="AL6" s="48">
        <v>360</v>
      </c>
      <c r="AM6" s="20"/>
      <c r="AN6" s="21"/>
    </row>
    <row r="7" spans="1:47" ht="20.25" customHeight="1" x14ac:dyDescent="0.3">
      <c r="A7" s="257" t="s">
        <v>42</v>
      </c>
      <c r="B7" s="18">
        <v>2</v>
      </c>
      <c r="C7" s="260" t="s">
        <v>45</v>
      </c>
      <c r="D7" s="122">
        <v>35804</v>
      </c>
      <c r="E7" s="399" t="s">
        <v>8</v>
      </c>
      <c r="F7" s="18">
        <f>I7*H7+O7*N7+U7*T7+X7*W7+R7*Q7</f>
        <v>56</v>
      </c>
      <c r="G7" s="113"/>
      <c r="H7" s="201"/>
      <c r="I7" s="11"/>
      <c r="J7" s="113"/>
      <c r="K7" s="201"/>
      <c r="L7" s="11"/>
      <c r="M7" s="116">
        <v>2</v>
      </c>
      <c r="N7" s="201">
        <v>2</v>
      </c>
      <c r="O7" s="168">
        <v>10</v>
      </c>
      <c r="P7" s="7">
        <v>2</v>
      </c>
      <c r="Q7" s="201">
        <v>1</v>
      </c>
      <c r="R7" s="168">
        <v>9</v>
      </c>
      <c r="S7" s="113">
        <v>3</v>
      </c>
      <c r="T7" s="201">
        <v>1</v>
      </c>
      <c r="U7" s="168">
        <v>9</v>
      </c>
      <c r="V7" s="116">
        <v>2</v>
      </c>
      <c r="W7" s="201">
        <v>2</v>
      </c>
      <c r="X7" s="168">
        <v>9</v>
      </c>
      <c r="Y7" s="7">
        <v>2</v>
      </c>
      <c r="Z7" s="201">
        <v>1</v>
      </c>
      <c r="AA7" s="8">
        <v>9</v>
      </c>
      <c r="AB7" s="111"/>
      <c r="AC7" s="7">
        <v>5</v>
      </c>
      <c r="AD7" s="8">
        <v>240</v>
      </c>
      <c r="AE7" s="10">
        <v>4</v>
      </c>
      <c r="AF7" s="11">
        <v>300</v>
      </c>
      <c r="AG7" s="7">
        <v>3</v>
      </c>
      <c r="AH7" s="8">
        <v>160</v>
      </c>
      <c r="AI7" s="7">
        <v>3</v>
      </c>
      <c r="AJ7" s="8">
        <v>280</v>
      </c>
      <c r="AK7" s="10">
        <v>2</v>
      </c>
      <c r="AL7" s="11">
        <v>340</v>
      </c>
      <c r="AM7" s="7">
        <v>2</v>
      </c>
      <c r="AN7" s="8">
        <v>170</v>
      </c>
    </row>
    <row r="8" spans="1:47" ht="20.25" customHeight="1" x14ac:dyDescent="0.3">
      <c r="A8" s="257" t="s">
        <v>42</v>
      </c>
      <c r="B8" s="18">
        <v>3</v>
      </c>
      <c r="C8" s="260" t="s">
        <v>75</v>
      </c>
      <c r="D8" s="122">
        <v>34869</v>
      </c>
      <c r="E8" s="399" t="s">
        <v>24</v>
      </c>
      <c r="F8" s="18">
        <f>I8*H8+O8*N8+U8*T8+X8*W8</f>
        <v>52</v>
      </c>
      <c r="G8" s="113">
        <v>2</v>
      </c>
      <c r="H8" s="201">
        <v>1</v>
      </c>
      <c r="I8" s="168">
        <v>11</v>
      </c>
      <c r="J8" s="113"/>
      <c r="K8" s="201"/>
      <c r="L8" s="11"/>
      <c r="M8" s="7">
        <v>3</v>
      </c>
      <c r="N8" s="201">
        <v>2</v>
      </c>
      <c r="O8" s="168">
        <v>8</v>
      </c>
      <c r="P8" s="7"/>
      <c r="Q8" s="201"/>
      <c r="R8" s="8"/>
      <c r="S8" s="113">
        <v>2</v>
      </c>
      <c r="T8" s="201">
        <v>1</v>
      </c>
      <c r="U8" s="168">
        <v>11</v>
      </c>
      <c r="V8" s="116">
        <v>3</v>
      </c>
      <c r="W8" s="201">
        <v>2</v>
      </c>
      <c r="X8" s="168">
        <v>7</v>
      </c>
      <c r="Y8" s="7"/>
      <c r="Z8" s="201"/>
      <c r="AA8" s="8"/>
      <c r="AB8" s="111"/>
      <c r="AC8" s="7">
        <v>3</v>
      </c>
      <c r="AD8" s="8">
        <v>280</v>
      </c>
      <c r="AE8" s="7">
        <v>6</v>
      </c>
      <c r="AF8" s="11">
        <v>270</v>
      </c>
      <c r="AG8" s="7"/>
      <c r="AH8" s="8"/>
      <c r="AI8" s="7">
        <v>2</v>
      </c>
      <c r="AJ8" s="8">
        <v>300</v>
      </c>
      <c r="AK8" s="10">
        <v>8</v>
      </c>
      <c r="AL8" s="11">
        <v>250</v>
      </c>
      <c r="AM8" s="7">
        <v>1</v>
      </c>
      <c r="AN8" s="8">
        <v>180</v>
      </c>
    </row>
    <row r="9" spans="1:47" ht="20.25" customHeight="1" x14ac:dyDescent="0.3">
      <c r="A9" s="257" t="s">
        <v>42</v>
      </c>
      <c r="B9" s="18">
        <v>4</v>
      </c>
      <c r="C9" s="260" t="s">
        <v>74</v>
      </c>
      <c r="D9" s="122">
        <v>35809</v>
      </c>
      <c r="E9" s="399" t="s">
        <v>8</v>
      </c>
      <c r="F9" s="18">
        <f>I9*H9+O9*N9+X9*W9+AA9*Z9</f>
        <v>38</v>
      </c>
      <c r="G9" s="113">
        <v>3</v>
      </c>
      <c r="H9" s="201">
        <v>1</v>
      </c>
      <c r="I9" s="168">
        <v>9</v>
      </c>
      <c r="J9" s="113"/>
      <c r="K9" s="201"/>
      <c r="L9" s="11"/>
      <c r="M9" s="116">
        <v>7</v>
      </c>
      <c r="N9" s="201">
        <v>2</v>
      </c>
      <c r="O9" s="168">
        <v>4</v>
      </c>
      <c r="P9" s="7">
        <v>5</v>
      </c>
      <c r="Q9" s="201">
        <v>1</v>
      </c>
      <c r="R9" s="8">
        <v>3</v>
      </c>
      <c r="S9" s="113">
        <v>4</v>
      </c>
      <c r="T9" s="201">
        <v>1</v>
      </c>
      <c r="U9" s="11">
        <v>7</v>
      </c>
      <c r="V9" s="116">
        <v>4</v>
      </c>
      <c r="W9" s="201">
        <v>2</v>
      </c>
      <c r="X9" s="168">
        <v>5</v>
      </c>
      <c r="Y9" s="7">
        <v>1</v>
      </c>
      <c r="Z9" s="201">
        <v>1</v>
      </c>
      <c r="AA9" s="168">
        <v>11</v>
      </c>
      <c r="AB9" s="111"/>
      <c r="AC9" s="7">
        <v>6</v>
      </c>
      <c r="AD9" s="8">
        <v>230</v>
      </c>
      <c r="AE9" s="10">
        <v>2</v>
      </c>
      <c r="AF9" s="11">
        <v>340</v>
      </c>
      <c r="AG9" s="7">
        <v>1</v>
      </c>
      <c r="AH9" s="8">
        <v>180</v>
      </c>
      <c r="AI9" s="7">
        <v>5</v>
      </c>
      <c r="AJ9" s="8">
        <v>240</v>
      </c>
      <c r="AK9" s="10">
        <v>5</v>
      </c>
      <c r="AL9" s="11">
        <v>280</v>
      </c>
      <c r="AM9" s="7">
        <v>4</v>
      </c>
      <c r="AN9" s="8">
        <v>150</v>
      </c>
      <c r="AT9" s="118"/>
      <c r="AU9" s="118"/>
    </row>
    <row r="10" spans="1:47" ht="20.25" customHeight="1" x14ac:dyDescent="0.3">
      <c r="A10" s="257" t="s">
        <v>42</v>
      </c>
      <c r="B10" s="18">
        <v>5</v>
      </c>
      <c r="C10" s="260" t="s">
        <v>23</v>
      </c>
      <c r="D10" s="122">
        <v>36054</v>
      </c>
      <c r="E10" s="399" t="s">
        <v>24</v>
      </c>
      <c r="F10" s="18">
        <f>I10*H10+O10*N10+L10*K10+R10*Q10</f>
        <v>31.5</v>
      </c>
      <c r="G10" s="113">
        <v>4</v>
      </c>
      <c r="H10" s="201">
        <v>1</v>
      </c>
      <c r="I10" s="168">
        <v>7</v>
      </c>
      <c r="J10" s="113">
        <v>1</v>
      </c>
      <c r="K10" s="201">
        <v>0.5</v>
      </c>
      <c r="L10" s="168">
        <v>11</v>
      </c>
      <c r="M10" s="7">
        <v>6</v>
      </c>
      <c r="N10" s="201">
        <v>2</v>
      </c>
      <c r="O10" s="168">
        <v>4</v>
      </c>
      <c r="P10" s="7">
        <v>1</v>
      </c>
      <c r="Q10" s="201">
        <v>1</v>
      </c>
      <c r="R10" s="168">
        <v>11</v>
      </c>
      <c r="S10" s="113">
        <v>6</v>
      </c>
      <c r="T10" s="201">
        <v>1</v>
      </c>
      <c r="U10" s="11">
        <v>5</v>
      </c>
      <c r="V10" s="116"/>
      <c r="W10" s="201"/>
      <c r="X10" s="8"/>
      <c r="Y10" s="7"/>
      <c r="Z10" s="201"/>
      <c r="AA10" s="8"/>
      <c r="AB10" s="111"/>
      <c r="AC10" s="7"/>
      <c r="AD10" s="12"/>
      <c r="AE10" s="7"/>
      <c r="AF10" s="8"/>
      <c r="AG10" s="7"/>
      <c r="AH10" s="8"/>
      <c r="AI10" s="7"/>
      <c r="AJ10" s="8"/>
      <c r="AK10" s="7"/>
      <c r="AL10" s="8"/>
      <c r="AM10" s="7"/>
      <c r="AN10" s="8"/>
      <c r="AT10" s="118"/>
      <c r="AU10" s="118"/>
    </row>
    <row r="11" spans="1:47" s="118" customFormat="1" ht="20.25" customHeight="1" x14ac:dyDescent="0.3">
      <c r="A11" s="257" t="s">
        <v>42</v>
      </c>
      <c r="B11" s="18">
        <v>6</v>
      </c>
      <c r="C11" s="260" t="s">
        <v>46</v>
      </c>
      <c r="D11" s="122">
        <v>32738</v>
      </c>
      <c r="E11" s="399" t="s">
        <v>47</v>
      </c>
      <c r="F11" s="18">
        <f>I11*H11+O11*N11+U11*T11+X11*W11</f>
        <v>28</v>
      </c>
      <c r="G11" s="113">
        <v>6</v>
      </c>
      <c r="H11" s="201">
        <v>1</v>
      </c>
      <c r="I11" s="168">
        <v>5</v>
      </c>
      <c r="J11" s="113"/>
      <c r="K11" s="201"/>
      <c r="L11" s="11"/>
      <c r="M11" s="116">
        <v>4</v>
      </c>
      <c r="N11" s="201">
        <v>2</v>
      </c>
      <c r="O11" s="168">
        <v>6</v>
      </c>
      <c r="P11" s="7"/>
      <c r="Q11" s="201"/>
      <c r="R11" s="8"/>
      <c r="S11" s="113">
        <v>5</v>
      </c>
      <c r="T11" s="201">
        <v>1</v>
      </c>
      <c r="U11" s="168">
        <v>5</v>
      </c>
      <c r="V11" s="116">
        <v>5</v>
      </c>
      <c r="W11" s="201">
        <v>2</v>
      </c>
      <c r="X11" s="168">
        <v>3</v>
      </c>
      <c r="Y11" s="7"/>
      <c r="Z11" s="201"/>
      <c r="AA11" s="8"/>
      <c r="AB11" s="111"/>
      <c r="AC11" s="7">
        <v>4</v>
      </c>
      <c r="AD11" s="8">
        <v>260</v>
      </c>
      <c r="AE11" s="7">
        <v>5</v>
      </c>
      <c r="AF11" s="11">
        <v>280</v>
      </c>
      <c r="AG11" s="7"/>
      <c r="AH11" s="8"/>
      <c r="AI11" s="7">
        <v>7</v>
      </c>
      <c r="AJ11" s="8">
        <v>220</v>
      </c>
      <c r="AK11" s="7">
        <v>7</v>
      </c>
      <c r="AL11" s="8">
        <v>260</v>
      </c>
      <c r="AM11" s="7"/>
      <c r="AN11" s="8"/>
    </row>
    <row r="12" spans="1:47" ht="20.25" customHeight="1" x14ac:dyDescent="0.3">
      <c r="A12" s="257" t="s">
        <v>42</v>
      </c>
      <c r="B12" s="18">
        <v>7</v>
      </c>
      <c r="C12" s="260" t="s">
        <v>183</v>
      </c>
      <c r="D12" s="122">
        <v>35840</v>
      </c>
      <c r="E12" s="399" t="s">
        <v>94</v>
      </c>
      <c r="F12" s="18">
        <f>I12*H12+R12*Q12+U12*T12+AA12*Z12</f>
        <v>20</v>
      </c>
      <c r="G12" s="113">
        <v>5</v>
      </c>
      <c r="H12" s="201">
        <v>1</v>
      </c>
      <c r="I12" s="168">
        <v>5</v>
      </c>
      <c r="J12" s="113">
        <v>2</v>
      </c>
      <c r="K12" s="201">
        <v>0.5</v>
      </c>
      <c r="L12" s="11">
        <v>9</v>
      </c>
      <c r="M12" s="7">
        <v>8</v>
      </c>
      <c r="N12" s="201">
        <v>2</v>
      </c>
      <c r="O12" s="8">
        <v>2</v>
      </c>
      <c r="P12" s="7">
        <v>4</v>
      </c>
      <c r="Q12" s="201">
        <v>1</v>
      </c>
      <c r="R12" s="168">
        <v>5</v>
      </c>
      <c r="S12" s="113">
        <v>8</v>
      </c>
      <c r="T12" s="201">
        <v>1</v>
      </c>
      <c r="U12" s="168">
        <v>5</v>
      </c>
      <c r="V12" s="116">
        <v>7</v>
      </c>
      <c r="W12" s="201">
        <v>2</v>
      </c>
      <c r="X12" s="8">
        <v>2</v>
      </c>
      <c r="Y12" s="7">
        <v>4</v>
      </c>
      <c r="Z12" s="201">
        <v>1</v>
      </c>
      <c r="AA12" s="168">
        <v>5</v>
      </c>
      <c r="AB12" s="112"/>
      <c r="AC12" s="7">
        <v>9</v>
      </c>
      <c r="AD12" s="8">
        <v>190</v>
      </c>
      <c r="AE12" s="7">
        <v>9</v>
      </c>
      <c r="AF12" s="8">
        <v>230</v>
      </c>
      <c r="AG12" s="7"/>
      <c r="AH12" s="8"/>
      <c r="AI12" s="7">
        <v>12</v>
      </c>
      <c r="AJ12" s="22">
        <v>160</v>
      </c>
      <c r="AK12" s="7">
        <v>9</v>
      </c>
      <c r="AL12" s="22">
        <v>230</v>
      </c>
      <c r="AM12" s="7"/>
      <c r="AN12" s="23"/>
      <c r="AR12" s="118"/>
      <c r="AS12" s="118"/>
    </row>
    <row r="13" spans="1:47" ht="20.25" customHeight="1" x14ac:dyDescent="0.3">
      <c r="A13" s="257" t="s">
        <v>42</v>
      </c>
      <c r="B13" s="18">
        <v>8</v>
      </c>
      <c r="C13" s="260" t="s">
        <v>158</v>
      </c>
      <c r="D13" s="122">
        <v>38071</v>
      </c>
      <c r="E13" s="399" t="s">
        <v>131</v>
      </c>
      <c r="F13" s="18">
        <f>I13*H13+R13*Q13+U13*T13+AA13*Z13</f>
        <v>20</v>
      </c>
      <c r="G13" s="113">
        <v>8</v>
      </c>
      <c r="H13" s="201">
        <v>1</v>
      </c>
      <c r="I13" s="168">
        <v>5</v>
      </c>
      <c r="J13" s="113"/>
      <c r="K13" s="201"/>
      <c r="L13" s="11"/>
      <c r="M13" s="7"/>
      <c r="N13" s="201"/>
      <c r="O13" s="8"/>
      <c r="P13" s="7">
        <v>3</v>
      </c>
      <c r="Q13" s="201">
        <v>1</v>
      </c>
      <c r="R13" s="168">
        <v>7</v>
      </c>
      <c r="S13" s="113">
        <v>7</v>
      </c>
      <c r="T13" s="201">
        <v>1</v>
      </c>
      <c r="U13" s="168">
        <v>5</v>
      </c>
      <c r="V13" s="116"/>
      <c r="W13" s="201"/>
      <c r="X13" s="8"/>
      <c r="Y13" s="7">
        <v>6</v>
      </c>
      <c r="Z13" s="201">
        <v>1</v>
      </c>
      <c r="AA13" s="168">
        <v>3</v>
      </c>
      <c r="AB13" s="111"/>
      <c r="AC13" s="7">
        <v>17</v>
      </c>
      <c r="AD13" s="12">
        <v>110</v>
      </c>
      <c r="AE13" s="7"/>
      <c r="AF13" s="8"/>
      <c r="AG13" s="7">
        <v>5</v>
      </c>
      <c r="AH13" s="8">
        <v>140</v>
      </c>
      <c r="AI13" s="7"/>
      <c r="AJ13" s="8"/>
      <c r="AK13" s="7"/>
      <c r="AL13" s="8"/>
      <c r="AM13" s="7"/>
      <c r="AN13" s="8"/>
    </row>
    <row r="14" spans="1:47" s="118" customFormat="1" ht="20.25" customHeight="1" x14ac:dyDescent="0.3">
      <c r="A14" s="257" t="s">
        <v>42</v>
      </c>
      <c r="B14" s="18">
        <v>9</v>
      </c>
      <c r="C14" s="260" t="s">
        <v>156</v>
      </c>
      <c r="D14" s="122">
        <v>35389</v>
      </c>
      <c r="E14" s="399" t="s">
        <v>8</v>
      </c>
      <c r="F14" s="18">
        <f>I14*H14+O14*N14+U14*T14+X14*W14</f>
        <v>18</v>
      </c>
      <c r="G14" s="113">
        <v>11</v>
      </c>
      <c r="H14" s="201">
        <v>1</v>
      </c>
      <c r="I14" s="168">
        <v>2</v>
      </c>
      <c r="J14" s="113"/>
      <c r="K14" s="201"/>
      <c r="L14" s="11"/>
      <c r="M14" s="116">
        <v>5</v>
      </c>
      <c r="N14" s="201">
        <v>2</v>
      </c>
      <c r="O14" s="168">
        <v>4</v>
      </c>
      <c r="P14" s="7"/>
      <c r="Q14" s="201"/>
      <c r="R14" s="8"/>
      <c r="S14" s="113">
        <v>13</v>
      </c>
      <c r="T14" s="201">
        <v>1</v>
      </c>
      <c r="U14" s="168">
        <v>2</v>
      </c>
      <c r="V14" s="116">
        <v>6</v>
      </c>
      <c r="W14" s="201">
        <v>2</v>
      </c>
      <c r="X14" s="168">
        <v>3</v>
      </c>
      <c r="Y14" s="7">
        <v>9</v>
      </c>
      <c r="Z14" s="201">
        <v>1</v>
      </c>
      <c r="AA14" s="8">
        <v>1</v>
      </c>
      <c r="AB14" s="111"/>
      <c r="AC14" s="7">
        <v>13</v>
      </c>
      <c r="AD14" s="12">
        <v>150</v>
      </c>
      <c r="AE14" s="7"/>
      <c r="AF14" s="8"/>
      <c r="AG14" s="7"/>
      <c r="AH14" s="8"/>
      <c r="AI14" s="7"/>
      <c r="AJ14" s="8"/>
      <c r="AK14" s="7"/>
      <c r="AL14" s="8"/>
      <c r="AM14" s="7"/>
      <c r="AN14" s="8"/>
    </row>
    <row r="15" spans="1:47" s="118" customFormat="1" ht="20.25" customHeight="1" x14ac:dyDescent="0.3">
      <c r="A15" s="257" t="s">
        <v>42</v>
      </c>
      <c r="B15" s="18">
        <v>10</v>
      </c>
      <c r="C15" s="260" t="s">
        <v>115</v>
      </c>
      <c r="D15" s="122">
        <v>37182</v>
      </c>
      <c r="E15" s="399" t="s">
        <v>182</v>
      </c>
      <c r="F15" s="18">
        <f>I15*H15+O15*N15+U15*T15+AA15*Z15</f>
        <v>13</v>
      </c>
      <c r="G15" s="113">
        <v>12</v>
      </c>
      <c r="H15" s="201">
        <v>1</v>
      </c>
      <c r="I15" s="168">
        <v>2</v>
      </c>
      <c r="J15" s="113"/>
      <c r="K15" s="201"/>
      <c r="L15" s="11"/>
      <c r="M15" s="7">
        <v>11</v>
      </c>
      <c r="N15" s="201">
        <v>2</v>
      </c>
      <c r="O15" s="168">
        <v>1</v>
      </c>
      <c r="P15" s="7"/>
      <c r="Q15" s="201"/>
      <c r="R15" s="8"/>
      <c r="S15" s="113">
        <v>14</v>
      </c>
      <c r="T15" s="201">
        <v>1</v>
      </c>
      <c r="U15" s="168">
        <v>2</v>
      </c>
      <c r="V15" s="116"/>
      <c r="W15" s="201"/>
      <c r="X15" s="8"/>
      <c r="Y15" s="7">
        <v>3</v>
      </c>
      <c r="Z15" s="201">
        <v>1</v>
      </c>
      <c r="AA15" s="168">
        <v>7</v>
      </c>
      <c r="AB15" s="111"/>
      <c r="AC15" s="7">
        <v>11</v>
      </c>
      <c r="AD15" s="12">
        <v>170</v>
      </c>
      <c r="AE15" s="7"/>
      <c r="AF15" s="8"/>
      <c r="AG15" s="7">
        <v>4</v>
      </c>
      <c r="AH15" s="8">
        <v>150</v>
      </c>
      <c r="AI15" s="7">
        <v>11</v>
      </c>
      <c r="AJ15" s="8">
        <v>170</v>
      </c>
      <c r="AK15" s="7"/>
      <c r="AL15" s="8"/>
      <c r="AM15" s="7">
        <v>6</v>
      </c>
      <c r="AN15" s="8">
        <v>130</v>
      </c>
    </row>
    <row r="16" spans="1:47" s="118" customFormat="1" ht="20.25" customHeight="1" x14ac:dyDescent="0.3">
      <c r="A16" s="257" t="s">
        <v>42</v>
      </c>
      <c r="B16" s="18">
        <v>11</v>
      </c>
      <c r="C16" s="260" t="s">
        <v>118</v>
      </c>
      <c r="D16" s="122">
        <v>31516</v>
      </c>
      <c r="E16" s="399" t="s">
        <v>94</v>
      </c>
      <c r="F16" s="18">
        <f>I16*H16+O16*N16+U16*T16+X16*W16+K16*L16</f>
        <v>11</v>
      </c>
      <c r="G16" s="113">
        <v>7</v>
      </c>
      <c r="H16" s="201">
        <v>1</v>
      </c>
      <c r="I16" s="168">
        <v>5</v>
      </c>
      <c r="J16" s="113">
        <v>6</v>
      </c>
      <c r="K16" s="201">
        <v>0.5</v>
      </c>
      <c r="L16" s="168">
        <v>2</v>
      </c>
      <c r="M16" s="7">
        <v>12</v>
      </c>
      <c r="N16" s="201">
        <v>2</v>
      </c>
      <c r="O16" s="168">
        <v>1</v>
      </c>
      <c r="P16" s="7"/>
      <c r="Q16" s="201"/>
      <c r="R16" s="8"/>
      <c r="S16" s="113">
        <v>12</v>
      </c>
      <c r="T16" s="201">
        <v>1</v>
      </c>
      <c r="U16" s="168">
        <v>3</v>
      </c>
      <c r="V16" s="116"/>
      <c r="W16" s="201"/>
      <c r="X16" s="8"/>
      <c r="Y16" s="7"/>
      <c r="Z16" s="201"/>
      <c r="AA16" s="8"/>
      <c r="AB16" s="111"/>
      <c r="AC16" s="7">
        <v>2</v>
      </c>
      <c r="AD16" s="12">
        <v>300</v>
      </c>
      <c r="AE16" s="7">
        <v>10</v>
      </c>
      <c r="AF16" s="8">
        <v>220</v>
      </c>
      <c r="AG16" s="7"/>
      <c r="AH16" s="8"/>
      <c r="AI16" s="7">
        <v>13</v>
      </c>
      <c r="AJ16" s="8">
        <v>150</v>
      </c>
      <c r="AK16" s="7"/>
      <c r="AL16" s="8"/>
      <c r="AM16" s="7"/>
      <c r="AN16" s="8"/>
    </row>
    <row r="17" spans="1:49" s="118" customFormat="1" ht="20.25" customHeight="1" x14ac:dyDescent="0.3">
      <c r="A17" s="257" t="s">
        <v>42</v>
      </c>
      <c r="B17" s="18">
        <v>12</v>
      </c>
      <c r="C17" s="260" t="s">
        <v>157</v>
      </c>
      <c r="D17" s="122">
        <v>32802</v>
      </c>
      <c r="E17" s="399" t="s">
        <v>26</v>
      </c>
      <c r="F17" s="18">
        <f>I17*H17+O17*N17+U17*T17+X17*W17</f>
        <v>11</v>
      </c>
      <c r="G17" s="113"/>
      <c r="H17" s="201"/>
      <c r="I17" s="11"/>
      <c r="J17" s="113"/>
      <c r="K17" s="201"/>
      <c r="L17" s="11"/>
      <c r="M17" s="7">
        <v>10</v>
      </c>
      <c r="N17" s="201">
        <v>2</v>
      </c>
      <c r="O17" s="168">
        <v>2</v>
      </c>
      <c r="P17" s="7"/>
      <c r="Q17" s="201"/>
      <c r="R17" s="8"/>
      <c r="S17" s="113">
        <v>11</v>
      </c>
      <c r="T17" s="201">
        <v>1</v>
      </c>
      <c r="U17" s="168">
        <v>3</v>
      </c>
      <c r="V17" s="116">
        <v>8</v>
      </c>
      <c r="W17" s="201">
        <v>2</v>
      </c>
      <c r="X17" s="168">
        <v>2</v>
      </c>
      <c r="Y17" s="7"/>
      <c r="Z17" s="201"/>
      <c r="AA17" s="8"/>
      <c r="AB17" s="111"/>
      <c r="AC17" s="7">
        <v>15</v>
      </c>
      <c r="AD17" s="12">
        <v>130</v>
      </c>
      <c r="AE17" s="7">
        <v>8</v>
      </c>
      <c r="AF17" s="8">
        <v>250</v>
      </c>
      <c r="AG17" s="7"/>
      <c r="AH17" s="8"/>
      <c r="AI17" s="7"/>
      <c r="AJ17" s="8"/>
      <c r="AK17" s="7"/>
      <c r="AL17" s="8"/>
      <c r="AM17" s="7"/>
      <c r="AN17" s="8"/>
    </row>
    <row r="18" spans="1:49" s="118" customFormat="1" ht="20.25" customHeight="1" x14ac:dyDescent="0.3">
      <c r="A18" s="257" t="s">
        <v>42</v>
      </c>
      <c r="B18" s="18">
        <v>13</v>
      </c>
      <c r="C18" s="260" t="s">
        <v>243</v>
      </c>
      <c r="D18" s="122">
        <v>31785</v>
      </c>
      <c r="E18" s="399" t="s">
        <v>24</v>
      </c>
      <c r="F18" s="18">
        <f>I18*H18+O18*N18+U18*T18+X18*W18+K18*L18+Q18*R18</f>
        <v>6.5</v>
      </c>
      <c r="G18" s="113">
        <v>9</v>
      </c>
      <c r="H18" s="201">
        <v>1</v>
      </c>
      <c r="I18" s="168">
        <v>3</v>
      </c>
      <c r="J18" s="113">
        <v>3</v>
      </c>
      <c r="K18" s="201">
        <v>0.5</v>
      </c>
      <c r="L18" s="168">
        <v>7</v>
      </c>
      <c r="M18" s="7"/>
      <c r="N18" s="201"/>
      <c r="O18" s="8"/>
      <c r="P18" s="7"/>
      <c r="Q18" s="201"/>
      <c r="R18" s="8"/>
      <c r="S18" s="113"/>
      <c r="T18" s="201"/>
      <c r="U18" s="11"/>
      <c r="V18" s="7"/>
      <c r="W18" s="201"/>
      <c r="X18" s="8"/>
      <c r="Y18" s="7"/>
      <c r="Z18" s="201"/>
      <c r="AA18" s="8"/>
      <c r="AB18" s="111"/>
      <c r="AC18" s="7"/>
      <c r="AD18" s="12"/>
      <c r="AE18" s="7"/>
      <c r="AF18" s="8"/>
      <c r="AG18" s="7"/>
      <c r="AH18" s="8"/>
      <c r="AI18" s="7"/>
      <c r="AJ18" s="8"/>
      <c r="AK18" s="7"/>
      <c r="AL18" s="8"/>
      <c r="AM18" s="7"/>
      <c r="AN18" s="8"/>
    </row>
    <row r="19" spans="1:49" ht="20.25" customHeight="1" x14ac:dyDescent="0.3">
      <c r="A19" s="257" t="s">
        <v>42</v>
      </c>
      <c r="B19" s="18">
        <v>14</v>
      </c>
      <c r="C19" s="260" t="s">
        <v>177</v>
      </c>
      <c r="D19" s="122">
        <v>38126</v>
      </c>
      <c r="E19" s="399" t="s">
        <v>184</v>
      </c>
      <c r="F19" s="18">
        <f>I19*H19+O19*N19+U19*T19+X19*W19+K19*L19+Q19*R19</f>
        <v>5.5</v>
      </c>
      <c r="G19" s="113"/>
      <c r="H19" s="201"/>
      <c r="I19" s="11"/>
      <c r="J19" s="113">
        <v>4</v>
      </c>
      <c r="K19" s="201">
        <v>0.5</v>
      </c>
      <c r="L19" s="168">
        <v>5</v>
      </c>
      <c r="M19" s="116"/>
      <c r="N19" s="201"/>
      <c r="O19" s="8"/>
      <c r="P19" s="7">
        <v>6</v>
      </c>
      <c r="Q19" s="201">
        <v>1</v>
      </c>
      <c r="R19" s="168">
        <v>3</v>
      </c>
      <c r="S19" s="113"/>
      <c r="T19" s="201"/>
      <c r="U19" s="11"/>
      <c r="V19" s="116"/>
      <c r="W19" s="201"/>
      <c r="X19" s="8"/>
      <c r="Y19" s="7">
        <v>5</v>
      </c>
      <c r="Z19" s="201">
        <v>1</v>
      </c>
      <c r="AA19" s="168">
        <v>3</v>
      </c>
      <c r="AB19" s="111"/>
      <c r="AC19" s="7"/>
      <c r="AD19" s="12"/>
      <c r="AE19" s="7"/>
      <c r="AF19" s="8"/>
      <c r="AG19" s="7">
        <v>6</v>
      </c>
      <c r="AH19" s="8">
        <v>130</v>
      </c>
      <c r="AI19" s="7"/>
      <c r="AJ19" s="8"/>
      <c r="AK19" s="7"/>
      <c r="AL19" s="9"/>
      <c r="AM19" s="7"/>
      <c r="AN19" s="8"/>
      <c r="AT19" s="2"/>
      <c r="AU19" s="2"/>
      <c r="AV19" s="118"/>
      <c r="AW19" s="118"/>
    </row>
    <row r="20" spans="1:49" ht="20.25" customHeight="1" x14ac:dyDescent="0.3">
      <c r="A20" s="257" t="s">
        <v>42</v>
      </c>
      <c r="B20" s="18">
        <v>15</v>
      </c>
      <c r="C20" s="260" t="s">
        <v>240</v>
      </c>
      <c r="D20" s="122">
        <v>36281</v>
      </c>
      <c r="E20" s="399" t="s">
        <v>10</v>
      </c>
      <c r="F20" s="18">
        <f>I20*H20+O20*N20+U20*T20+X20*W20+K20*L20+Q20*R20</f>
        <v>5</v>
      </c>
      <c r="G20" s="113">
        <v>10</v>
      </c>
      <c r="H20" s="201">
        <v>1</v>
      </c>
      <c r="I20" s="168">
        <v>3</v>
      </c>
      <c r="J20" s="113"/>
      <c r="K20" s="201"/>
      <c r="L20" s="11"/>
      <c r="M20" s="7"/>
      <c r="N20" s="201"/>
      <c r="O20" s="8"/>
      <c r="P20" s="7">
        <v>8</v>
      </c>
      <c r="Q20" s="201">
        <v>1</v>
      </c>
      <c r="R20" s="168">
        <v>2</v>
      </c>
      <c r="S20" s="113"/>
      <c r="T20" s="201"/>
      <c r="U20" s="11"/>
      <c r="V20" s="7"/>
      <c r="W20" s="201"/>
      <c r="X20" s="8"/>
      <c r="Y20" s="7"/>
      <c r="Z20" s="201"/>
      <c r="AA20" s="8"/>
      <c r="AB20" s="111"/>
      <c r="AC20" s="7"/>
      <c r="AD20" s="12"/>
      <c r="AE20" s="7"/>
      <c r="AF20" s="8"/>
      <c r="AG20" s="7"/>
      <c r="AH20" s="8"/>
      <c r="AI20" s="7"/>
      <c r="AJ20" s="8"/>
      <c r="AK20" s="7"/>
      <c r="AL20" s="9"/>
      <c r="AM20" s="7"/>
      <c r="AN20" s="8"/>
      <c r="AR20" s="118"/>
      <c r="AS20" s="118"/>
      <c r="AT20" s="118"/>
      <c r="AU20" s="118"/>
      <c r="AV20" s="117"/>
      <c r="AW20" s="117"/>
    </row>
    <row r="21" spans="1:49" ht="20.25" customHeight="1" x14ac:dyDescent="0.3">
      <c r="A21" s="257" t="s">
        <v>42</v>
      </c>
      <c r="B21" s="18">
        <v>16</v>
      </c>
      <c r="C21" s="260" t="s">
        <v>159</v>
      </c>
      <c r="D21" s="122">
        <v>36668</v>
      </c>
      <c r="E21" s="399" t="s">
        <v>126</v>
      </c>
      <c r="F21" s="18">
        <f>I21*H21+O21*N21+U21*T21+X21*W21+K21*L21+Q21*R21+Z21*AA21</f>
        <v>4</v>
      </c>
      <c r="G21" s="113"/>
      <c r="H21" s="201"/>
      <c r="I21" s="11"/>
      <c r="J21" s="113"/>
      <c r="K21" s="201"/>
      <c r="L21" s="11"/>
      <c r="M21" s="7"/>
      <c r="N21" s="201"/>
      <c r="O21" s="8"/>
      <c r="P21" s="7"/>
      <c r="Q21" s="201"/>
      <c r="R21" s="8"/>
      <c r="S21" s="113"/>
      <c r="T21" s="201"/>
      <c r="U21" s="11"/>
      <c r="V21" s="116">
        <v>9</v>
      </c>
      <c r="W21" s="201">
        <v>2</v>
      </c>
      <c r="X21" s="168">
        <v>1</v>
      </c>
      <c r="Y21" s="7">
        <v>8</v>
      </c>
      <c r="Z21" s="201">
        <v>1</v>
      </c>
      <c r="AA21" s="168">
        <v>2</v>
      </c>
      <c r="AB21" s="111"/>
      <c r="AC21" s="7">
        <v>18</v>
      </c>
      <c r="AD21" s="12">
        <v>100</v>
      </c>
      <c r="AE21" s="7"/>
      <c r="AF21" s="8"/>
      <c r="AG21" s="7">
        <v>7</v>
      </c>
      <c r="AH21" s="8">
        <v>120</v>
      </c>
      <c r="AI21" s="7"/>
      <c r="AJ21" s="8"/>
      <c r="AK21" s="7"/>
      <c r="AL21" s="9"/>
      <c r="AM21" s="7"/>
      <c r="AN21" s="8"/>
    </row>
    <row r="22" spans="1:49" ht="20.25" customHeight="1" x14ac:dyDescent="0.3">
      <c r="A22" s="257" t="s">
        <v>42</v>
      </c>
      <c r="B22" s="18">
        <v>17</v>
      </c>
      <c r="C22" s="260" t="s">
        <v>48</v>
      </c>
      <c r="D22" s="122">
        <v>32397</v>
      </c>
      <c r="E22" s="399" t="s">
        <v>49</v>
      </c>
      <c r="F22" s="18">
        <f>I22*H22+O22*N22+U22*T22+X22*W22+K22*L22+Q22*R22+Z22*AA22</f>
        <v>4</v>
      </c>
      <c r="G22" s="113"/>
      <c r="H22" s="201"/>
      <c r="I22" s="11"/>
      <c r="J22" s="113"/>
      <c r="K22" s="201"/>
      <c r="L22" s="11"/>
      <c r="M22" s="7">
        <v>9</v>
      </c>
      <c r="N22" s="201">
        <v>2</v>
      </c>
      <c r="O22" s="168">
        <v>2</v>
      </c>
      <c r="P22" s="7"/>
      <c r="Q22" s="201"/>
      <c r="R22" s="8"/>
      <c r="S22" s="113"/>
      <c r="T22" s="201"/>
      <c r="U22" s="11"/>
      <c r="V22" s="116"/>
      <c r="W22" s="201"/>
      <c r="X22" s="8"/>
      <c r="Y22" s="7"/>
      <c r="Z22" s="201"/>
      <c r="AA22" s="8"/>
      <c r="AB22" s="112"/>
      <c r="AC22" s="7"/>
      <c r="AD22" s="8"/>
      <c r="AE22" s="7">
        <v>12</v>
      </c>
      <c r="AF22" s="8">
        <v>200</v>
      </c>
      <c r="AG22" s="7"/>
      <c r="AH22" s="8"/>
      <c r="AI22" s="7">
        <v>6</v>
      </c>
      <c r="AJ22" s="22">
        <v>240</v>
      </c>
      <c r="AK22" s="7">
        <v>4</v>
      </c>
      <c r="AL22" s="250">
        <v>300</v>
      </c>
      <c r="AM22" s="7"/>
      <c r="AN22" s="23"/>
      <c r="AT22" s="118"/>
      <c r="AU22" s="118"/>
      <c r="AV22" s="118"/>
      <c r="AW22" s="118"/>
    </row>
    <row r="23" spans="1:49" ht="20.25" customHeight="1" x14ac:dyDescent="0.3">
      <c r="A23" s="257" t="s">
        <v>42</v>
      </c>
      <c r="B23" s="18">
        <v>18</v>
      </c>
      <c r="C23" s="260" t="s">
        <v>220</v>
      </c>
      <c r="D23" s="122">
        <v>27779</v>
      </c>
      <c r="E23" s="399" t="s">
        <v>213</v>
      </c>
      <c r="F23" s="18">
        <f>I23*H23+O23*N23+U23*T23+X23*W23+K23*L23+Q23*R23+Z23*AA23</f>
        <v>4</v>
      </c>
      <c r="G23" s="113">
        <v>14</v>
      </c>
      <c r="H23" s="201">
        <v>1</v>
      </c>
      <c r="I23" s="168">
        <v>1</v>
      </c>
      <c r="J23" s="113"/>
      <c r="K23" s="201"/>
      <c r="L23" s="11"/>
      <c r="M23" s="116">
        <v>13</v>
      </c>
      <c r="N23" s="201">
        <v>2</v>
      </c>
      <c r="O23" s="168">
        <v>1</v>
      </c>
      <c r="P23" s="7"/>
      <c r="Q23" s="201"/>
      <c r="R23" s="8"/>
      <c r="S23" s="113">
        <v>16</v>
      </c>
      <c r="T23" s="201">
        <v>1</v>
      </c>
      <c r="U23" s="168">
        <v>1</v>
      </c>
      <c r="V23" s="116"/>
      <c r="W23" s="201"/>
      <c r="X23" s="11"/>
      <c r="Y23" s="7"/>
      <c r="Z23" s="201"/>
      <c r="AA23" s="8"/>
      <c r="AB23" s="111"/>
      <c r="AC23" s="7"/>
      <c r="AD23" s="8"/>
      <c r="AE23" s="10"/>
      <c r="AF23" s="11"/>
      <c r="AG23" s="7"/>
      <c r="AH23" s="8"/>
      <c r="AI23" s="7"/>
      <c r="AJ23" s="8"/>
      <c r="AK23" s="10"/>
      <c r="AL23" s="47"/>
      <c r="AM23" s="7"/>
      <c r="AN23" s="8"/>
      <c r="AR23" s="117"/>
      <c r="AS23" s="117"/>
      <c r="AT23" s="118"/>
      <c r="AU23" s="118"/>
      <c r="AV23" s="118"/>
      <c r="AW23" s="118"/>
    </row>
    <row r="24" spans="1:49" ht="20.25" customHeight="1" x14ac:dyDescent="0.3">
      <c r="A24" s="257" t="s">
        <v>42</v>
      </c>
      <c r="B24" s="18">
        <v>19</v>
      </c>
      <c r="C24" s="260" t="s">
        <v>201</v>
      </c>
      <c r="D24" s="122">
        <v>36803</v>
      </c>
      <c r="E24" s="399" t="s">
        <v>242</v>
      </c>
      <c r="F24" s="18">
        <f>I24*H24+O24*N24+U24*T24+X24*W24+K24*L24+Q24*R24+Z24*AA24</f>
        <v>3.5</v>
      </c>
      <c r="G24" s="113"/>
      <c r="H24" s="201"/>
      <c r="I24" s="11"/>
      <c r="J24" s="113">
        <v>5</v>
      </c>
      <c r="K24" s="201">
        <v>0.5</v>
      </c>
      <c r="L24" s="168">
        <v>3</v>
      </c>
      <c r="M24" s="7"/>
      <c r="N24" s="201"/>
      <c r="O24" s="8"/>
      <c r="P24" s="7">
        <v>7</v>
      </c>
      <c r="Q24" s="201">
        <v>1</v>
      </c>
      <c r="R24" s="168">
        <v>2</v>
      </c>
      <c r="S24" s="113"/>
      <c r="T24" s="201"/>
      <c r="U24" s="11"/>
      <c r="V24" s="116"/>
      <c r="W24" s="201"/>
      <c r="X24" s="8"/>
      <c r="Y24" s="7"/>
      <c r="Z24" s="201"/>
      <c r="AA24" s="8"/>
      <c r="AB24" s="111"/>
      <c r="AC24" s="7"/>
      <c r="AD24" s="12"/>
      <c r="AE24" s="7"/>
      <c r="AF24" s="8"/>
      <c r="AG24" s="7"/>
      <c r="AH24" s="8"/>
      <c r="AI24" s="7"/>
      <c r="AJ24" s="8"/>
      <c r="AK24" s="7"/>
      <c r="AL24" s="9"/>
      <c r="AM24" s="7"/>
      <c r="AN24" s="8"/>
      <c r="AV24" s="118"/>
      <c r="AW24" s="118"/>
    </row>
    <row r="25" spans="1:49" ht="20.25" customHeight="1" x14ac:dyDescent="0.3">
      <c r="A25" s="257" t="s">
        <v>42</v>
      </c>
      <c r="B25" s="18">
        <v>20</v>
      </c>
      <c r="C25" s="260" t="s">
        <v>117</v>
      </c>
      <c r="D25" s="122">
        <v>28696</v>
      </c>
      <c r="E25" s="399" t="s">
        <v>116</v>
      </c>
      <c r="F25" s="18">
        <f>I25*H25+O25*N25+U25*T25+X25*W25+K25*L25+Q25*R25+Z25*AA25</f>
        <v>3</v>
      </c>
      <c r="G25" s="113"/>
      <c r="H25" s="201"/>
      <c r="I25" s="11"/>
      <c r="J25" s="113"/>
      <c r="K25" s="201"/>
      <c r="L25" s="11"/>
      <c r="M25" s="7"/>
      <c r="N25" s="201"/>
      <c r="O25" s="8"/>
      <c r="P25" s="7"/>
      <c r="Q25" s="201"/>
      <c r="R25" s="8"/>
      <c r="S25" s="113">
        <v>10</v>
      </c>
      <c r="T25" s="201">
        <v>1</v>
      </c>
      <c r="U25" s="168">
        <v>3</v>
      </c>
      <c r="V25" s="116"/>
      <c r="W25" s="201"/>
      <c r="X25" s="8"/>
      <c r="Y25" s="7"/>
      <c r="Z25" s="201"/>
      <c r="AA25" s="8"/>
      <c r="AB25" s="111"/>
      <c r="AC25" s="7"/>
      <c r="AD25" s="8"/>
      <c r="AE25" s="7">
        <v>7</v>
      </c>
      <c r="AF25" s="8">
        <v>260</v>
      </c>
      <c r="AG25" s="7"/>
      <c r="AH25" s="8"/>
      <c r="AI25" s="7">
        <v>8</v>
      </c>
      <c r="AJ25" s="8">
        <v>210</v>
      </c>
      <c r="AK25" s="7"/>
      <c r="AL25" s="9"/>
      <c r="AM25" s="7"/>
      <c r="AN25" s="8"/>
      <c r="AR25" s="117"/>
      <c r="AS25" s="117"/>
      <c r="AT25" s="118"/>
      <c r="AU25" s="118"/>
      <c r="AV25" s="118"/>
      <c r="AW25" s="118"/>
    </row>
    <row r="26" spans="1:49" ht="20.25" customHeight="1" x14ac:dyDescent="0.3">
      <c r="A26" s="257" t="s">
        <v>42</v>
      </c>
      <c r="B26" s="18">
        <v>21</v>
      </c>
      <c r="C26" s="260" t="s">
        <v>218</v>
      </c>
      <c r="D26" s="122">
        <v>37239</v>
      </c>
      <c r="E26" s="399" t="s">
        <v>14</v>
      </c>
      <c r="F26" s="18">
        <f>I26*H26+O26*N26+U26*T26+X26*W26+K26*L26+Q26*R26+Z26*AA26</f>
        <v>2</v>
      </c>
      <c r="G26" s="113"/>
      <c r="H26" s="201"/>
      <c r="I26" s="11"/>
      <c r="J26" s="113"/>
      <c r="K26" s="201"/>
      <c r="L26" s="11"/>
      <c r="M26" s="116"/>
      <c r="N26" s="201"/>
      <c r="O26" s="11"/>
      <c r="P26" s="7"/>
      <c r="Q26" s="201"/>
      <c r="R26" s="8"/>
      <c r="S26" s="113">
        <v>15</v>
      </c>
      <c r="T26" s="201">
        <v>1</v>
      </c>
      <c r="U26" s="168">
        <v>2</v>
      </c>
      <c r="V26" s="116"/>
      <c r="W26" s="201"/>
      <c r="X26" s="11"/>
      <c r="Y26" s="7"/>
      <c r="Z26" s="201"/>
      <c r="AA26" s="8"/>
      <c r="AB26" s="111"/>
      <c r="AC26" s="7"/>
      <c r="AD26" s="8"/>
      <c r="AE26" s="10"/>
      <c r="AF26" s="11"/>
      <c r="AG26" s="7"/>
      <c r="AH26" s="8"/>
      <c r="AI26" s="7"/>
      <c r="AJ26" s="8"/>
      <c r="AK26" s="10"/>
      <c r="AL26" s="47"/>
      <c r="AM26" s="7"/>
      <c r="AN26" s="8"/>
      <c r="AR26" s="118"/>
      <c r="AS26" s="118"/>
      <c r="AV26" s="2"/>
      <c r="AW26" s="2"/>
    </row>
    <row r="27" spans="1:49" s="117" customFormat="1" ht="20.25" customHeight="1" x14ac:dyDescent="0.3">
      <c r="A27" s="257" t="s">
        <v>42</v>
      </c>
      <c r="B27" s="18">
        <v>22</v>
      </c>
      <c r="C27" s="260" t="s">
        <v>160</v>
      </c>
      <c r="D27" s="122">
        <v>35311</v>
      </c>
      <c r="E27" s="399" t="s">
        <v>182</v>
      </c>
      <c r="F27" s="18">
        <f>I27*H27+O27*N27+U27*T27+X27*W27+K27*L27+Q27*R27+Z27*AA27</f>
        <v>2</v>
      </c>
      <c r="G27" s="113"/>
      <c r="H27" s="201"/>
      <c r="I27" s="11"/>
      <c r="J27" s="113"/>
      <c r="K27" s="201"/>
      <c r="L27" s="11"/>
      <c r="M27" s="116"/>
      <c r="N27" s="201"/>
      <c r="O27" s="8"/>
      <c r="P27" s="7"/>
      <c r="Q27" s="201"/>
      <c r="R27" s="8"/>
      <c r="S27" s="113"/>
      <c r="T27" s="201"/>
      <c r="U27" s="11"/>
      <c r="V27" s="116"/>
      <c r="W27" s="201"/>
      <c r="X27" s="8"/>
      <c r="Y27" s="7">
        <v>7</v>
      </c>
      <c r="Z27" s="201">
        <v>1</v>
      </c>
      <c r="AA27" s="168">
        <v>2</v>
      </c>
      <c r="AB27" s="111"/>
      <c r="AC27" s="7">
        <v>10</v>
      </c>
      <c r="AD27" s="12">
        <v>180</v>
      </c>
      <c r="AE27" s="7"/>
      <c r="AF27" s="8"/>
      <c r="AG27" s="7"/>
      <c r="AH27" s="8"/>
      <c r="AI27" s="7"/>
      <c r="AJ27" s="8"/>
      <c r="AK27" s="7"/>
      <c r="AL27" s="9"/>
      <c r="AM27" s="7"/>
      <c r="AN27" s="8"/>
      <c r="AR27" s="2"/>
      <c r="AS27" s="2"/>
    </row>
    <row r="28" spans="1:49" ht="20.25" customHeight="1" thickBot="1" x14ac:dyDescent="0.35">
      <c r="A28" s="257" t="s">
        <v>42</v>
      </c>
      <c r="B28" s="18">
        <v>23</v>
      </c>
      <c r="C28" s="260" t="s">
        <v>357</v>
      </c>
      <c r="D28" s="122">
        <v>32421</v>
      </c>
      <c r="E28" s="399" t="s">
        <v>52</v>
      </c>
      <c r="F28" s="18">
        <f>I28*H28+O28*N28+U28*T28+X28*W28+K28*L28+Q28*R28+Z28*AA28</f>
        <v>1</v>
      </c>
      <c r="G28" s="113">
        <v>13</v>
      </c>
      <c r="H28" s="201">
        <v>1</v>
      </c>
      <c r="I28" s="168">
        <v>1</v>
      </c>
      <c r="J28" s="113"/>
      <c r="K28" s="201"/>
      <c r="L28" s="11"/>
      <c r="M28" s="7"/>
      <c r="N28" s="201"/>
      <c r="O28" s="8"/>
      <c r="P28" s="7"/>
      <c r="Q28" s="201"/>
      <c r="R28" s="8"/>
      <c r="S28" s="113"/>
      <c r="T28" s="201"/>
      <c r="U28" s="11"/>
      <c r="V28" s="116"/>
      <c r="W28" s="201"/>
      <c r="X28" s="8"/>
      <c r="Y28" s="7"/>
      <c r="Z28" s="201"/>
      <c r="AA28" s="8"/>
      <c r="AB28" s="111"/>
      <c r="AC28" s="7"/>
      <c r="AD28" s="12"/>
      <c r="AE28" s="7"/>
      <c r="AF28" s="8"/>
      <c r="AG28" s="7"/>
      <c r="AH28" s="8"/>
      <c r="AI28" s="14"/>
      <c r="AJ28" s="15"/>
      <c r="AK28" s="14"/>
      <c r="AL28" s="16"/>
      <c r="AM28" s="14"/>
      <c r="AN28" s="15"/>
      <c r="AR28" s="118"/>
      <c r="AS28" s="118"/>
    </row>
    <row r="29" spans="1:49" s="117" customFormat="1" ht="20.25" customHeight="1" x14ac:dyDescent="0.3">
      <c r="A29" s="257" t="s">
        <v>42</v>
      </c>
      <c r="B29" s="18">
        <v>24</v>
      </c>
      <c r="C29" s="260" t="s">
        <v>241</v>
      </c>
      <c r="D29" s="122">
        <v>35687</v>
      </c>
      <c r="E29" s="399" t="s">
        <v>8</v>
      </c>
      <c r="F29" s="18">
        <f>I29*H29+O29*N29+U29*T29+X29*W29+K29*L29+Q29*R29+Z29*AA29</f>
        <v>1</v>
      </c>
      <c r="G29" s="113"/>
      <c r="H29" s="201"/>
      <c r="I29" s="11"/>
      <c r="J29" s="113"/>
      <c r="K29" s="201"/>
      <c r="L29" s="11"/>
      <c r="M29" s="7"/>
      <c r="N29" s="201"/>
      <c r="O29" s="8"/>
      <c r="P29" s="7">
        <v>9</v>
      </c>
      <c r="Q29" s="201">
        <v>1</v>
      </c>
      <c r="R29" s="168">
        <v>1</v>
      </c>
      <c r="S29" s="113"/>
      <c r="T29" s="201"/>
      <c r="U29" s="11"/>
      <c r="V29" s="7"/>
      <c r="W29" s="201"/>
      <c r="X29" s="8"/>
      <c r="Y29" s="7"/>
      <c r="Z29" s="201"/>
      <c r="AA29" s="8"/>
      <c r="AB29" s="111"/>
      <c r="AC29" s="7"/>
      <c r="AD29" s="12"/>
      <c r="AE29" s="7"/>
      <c r="AF29" s="8"/>
      <c r="AG29" s="7"/>
      <c r="AH29" s="8"/>
      <c r="AI29" s="7"/>
      <c r="AJ29" s="8"/>
      <c r="AK29" s="7"/>
      <c r="AL29" s="9"/>
      <c r="AM29" s="7"/>
      <c r="AN29" s="8"/>
      <c r="AR29" s="118"/>
      <c r="AS29" s="118"/>
    </row>
    <row r="30" spans="1:49" s="118" customFormat="1" ht="20.25" customHeight="1" x14ac:dyDescent="0.3">
      <c r="A30" s="257" t="s">
        <v>42</v>
      </c>
      <c r="B30" s="18">
        <v>25</v>
      </c>
      <c r="C30" s="260" t="s">
        <v>219</v>
      </c>
      <c r="D30" s="122">
        <v>33323</v>
      </c>
      <c r="E30" s="399" t="s">
        <v>116</v>
      </c>
      <c r="F30" s="18">
        <f>I30*H30+O30*N30+U30*T30+X30*W30+K30*L30+Q30*R30+Z30*AA30</f>
        <v>1</v>
      </c>
      <c r="G30" s="113"/>
      <c r="H30" s="201"/>
      <c r="I30" s="11"/>
      <c r="J30" s="113"/>
      <c r="K30" s="201"/>
      <c r="L30" s="11"/>
      <c r="M30" s="116"/>
      <c r="N30" s="201"/>
      <c r="O30" s="8"/>
      <c r="P30" s="7"/>
      <c r="Q30" s="201"/>
      <c r="R30" s="8"/>
      <c r="S30" s="113">
        <v>17</v>
      </c>
      <c r="T30" s="201">
        <v>1</v>
      </c>
      <c r="U30" s="168">
        <v>1</v>
      </c>
      <c r="V30" s="7"/>
      <c r="W30" s="201"/>
      <c r="X30" s="8"/>
      <c r="Y30" s="7"/>
      <c r="Z30" s="201"/>
      <c r="AA30" s="8"/>
      <c r="AB30" s="111"/>
      <c r="AC30" s="7"/>
      <c r="AD30" s="12"/>
      <c r="AE30" s="7"/>
      <c r="AF30" s="8"/>
      <c r="AG30" s="7"/>
      <c r="AH30" s="8"/>
      <c r="AI30" s="7"/>
      <c r="AJ30" s="8"/>
      <c r="AK30" s="7"/>
      <c r="AL30" s="9"/>
      <c r="AM30" s="7"/>
      <c r="AN30" s="8"/>
    </row>
    <row r="31" spans="1:49" s="118" customFormat="1" ht="20.25" customHeight="1" thickBot="1" x14ac:dyDescent="0.35">
      <c r="A31" s="258" t="s">
        <v>42</v>
      </c>
      <c r="B31" s="19">
        <v>26</v>
      </c>
      <c r="C31" s="261" t="s">
        <v>244</v>
      </c>
      <c r="D31" s="123">
        <v>35109</v>
      </c>
      <c r="E31" s="400" t="s">
        <v>72</v>
      </c>
      <c r="F31" s="19">
        <f>I31*H31+O31*N31+U31*T31+X31*W31+K31*L31+Q31*R31+Z31*AA31</f>
        <v>0.5</v>
      </c>
      <c r="G31" s="195"/>
      <c r="H31" s="203"/>
      <c r="I31" s="254"/>
      <c r="J31" s="195">
        <v>7</v>
      </c>
      <c r="K31" s="203">
        <v>0.5</v>
      </c>
      <c r="L31" s="255">
        <v>1</v>
      </c>
      <c r="M31" s="14"/>
      <c r="N31" s="203"/>
      <c r="O31" s="15"/>
      <c r="P31" s="14"/>
      <c r="Q31" s="203"/>
      <c r="R31" s="15"/>
      <c r="S31" s="195"/>
      <c r="T31" s="203"/>
      <c r="U31" s="254"/>
      <c r="V31" s="14"/>
      <c r="W31" s="203"/>
      <c r="X31" s="15"/>
      <c r="Y31" s="14"/>
      <c r="Z31" s="203"/>
      <c r="AA31" s="15"/>
      <c r="AB31" s="196"/>
      <c r="AC31" s="7"/>
      <c r="AD31" s="12"/>
      <c r="AE31" s="7"/>
      <c r="AF31" s="8"/>
      <c r="AG31" s="7"/>
      <c r="AH31" s="8"/>
      <c r="AI31" s="7"/>
      <c r="AJ31" s="8"/>
      <c r="AK31" s="7"/>
      <c r="AL31" s="9"/>
      <c r="AM31" s="7"/>
      <c r="AN31" s="8"/>
    </row>
    <row r="32" spans="1:49" x14ac:dyDescent="0.25">
      <c r="U32" s="251"/>
    </row>
  </sheetData>
  <sortState ref="A6:BB31">
    <sortCondition descending="1" ref="F6:F31"/>
  </sortState>
  <mergeCells count="20">
    <mergeCell ref="AI3:AJ4"/>
    <mergeCell ref="F3:F5"/>
    <mergeCell ref="AK3:AL4"/>
    <mergeCell ref="AM3:AN4"/>
    <mergeCell ref="AC3:AD4"/>
    <mergeCell ref="AE3:AF4"/>
    <mergeCell ref="AG3:AH4"/>
    <mergeCell ref="S3:U4"/>
    <mergeCell ref="V3:X4"/>
    <mergeCell ref="Y3:AA4"/>
    <mergeCell ref="M3:O4"/>
    <mergeCell ref="P3:R4"/>
    <mergeCell ref="J3:L4"/>
    <mergeCell ref="G3:I4"/>
    <mergeCell ref="A1:E1"/>
    <mergeCell ref="A3:A5"/>
    <mergeCell ref="B3:B5"/>
    <mergeCell ref="C3:C5"/>
    <mergeCell ref="D3:D5"/>
    <mergeCell ref="E3:E5"/>
  </mergeCells>
  <phoneticPr fontId="13" type="noConversion"/>
  <pageMargins left="0.11811023622047245" right="0.11811023622047245" top="0.74803149606299213" bottom="0.74803149606299213" header="0.31496062992125984" footer="0.31496062992125984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Normal="100" workbookViewId="0">
      <selection activeCell="C6" sqref="C6"/>
    </sheetView>
  </sheetViews>
  <sheetFormatPr defaultColWidth="8.7109375" defaultRowHeight="12.75" x14ac:dyDescent="0.2"/>
  <cols>
    <col min="1" max="1" width="5.5703125" style="49" customWidth="1"/>
    <col min="2" max="2" width="4.140625" style="49" customWidth="1"/>
    <col min="3" max="3" width="26.7109375" style="49" customWidth="1"/>
    <col min="4" max="4" width="13.28515625" style="49" customWidth="1"/>
    <col min="5" max="5" width="14.140625" style="49" customWidth="1"/>
    <col min="6" max="6" width="5.28515625" style="49" customWidth="1"/>
    <col min="7" max="28" width="4.42578125" style="50" customWidth="1"/>
    <col min="29" max="34" width="4.42578125" style="50" hidden="1" customWidth="1"/>
    <col min="35" max="40" width="4.140625" style="50" hidden="1" customWidth="1"/>
    <col min="41" max="41" width="6.7109375" style="49" hidden="1" customWidth="1"/>
    <col min="42" max="16384" width="8.7109375" style="49"/>
  </cols>
  <sheetData>
    <row r="1" spans="1:42" x14ac:dyDescent="0.2">
      <c r="A1" s="345" t="s">
        <v>0</v>
      </c>
      <c r="B1" s="345"/>
      <c r="C1" s="345"/>
      <c r="D1" s="345"/>
      <c r="E1" s="345"/>
    </row>
    <row r="2" spans="1:42" s="118" customFormat="1" ht="15.75" thickBot="1" x14ac:dyDescent="0.3">
      <c r="B2" s="132"/>
      <c r="C2" s="131" t="s">
        <v>383</v>
      </c>
      <c r="D2" s="132"/>
      <c r="E2" s="132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1:42" ht="14.45" customHeight="1" x14ac:dyDescent="0.2">
      <c r="A3" s="394" t="s">
        <v>1</v>
      </c>
      <c r="B3" s="355" t="s">
        <v>62</v>
      </c>
      <c r="C3" s="358" t="s">
        <v>3</v>
      </c>
      <c r="D3" s="355" t="s">
        <v>4</v>
      </c>
      <c r="E3" s="358" t="s">
        <v>5</v>
      </c>
      <c r="F3" s="363" t="s">
        <v>2</v>
      </c>
      <c r="G3" s="361" t="s">
        <v>309</v>
      </c>
      <c r="H3" s="366"/>
      <c r="I3" s="367"/>
      <c r="J3" s="361" t="s">
        <v>239</v>
      </c>
      <c r="K3" s="366"/>
      <c r="L3" s="367"/>
      <c r="M3" s="361" t="s">
        <v>237</v>
      </c>
      <c r="N3" s="366"/>
      <c r="O3" s="367"/>
      <c r="P3" s="361" t="s">
        <v>238</v>
      </c>
      <c r="Q3" s="366"/>
      <c r="R3" s="367"/>
      <c r="S3" s="361" t="s">
        <v>190</v>
      </c>
      <c r="T3" s="366"/>
      <c r="U3" s="367"/>
      <c r="V3" s="361" t="s">
        <v>189</v>
      </c>
      <c r="W3" s="366"/>
      <c r="X3" s="367"/>
      <c r="Y3" s="361" t="s">
        <v>188</v>
      </c>
      <c r="Z3" s="366"/>
      <c r="AA3" s="367"/>
      <c r="AB3" s="134"/>
      <c r="AC3" s="361" t="s">
        <v>128</v>
      </c>
      <c r="AD3" s="367"/>
      <c r="AE3" s="361" t="s">
        <v>129</v>
      </c>
      <c r="AF3" s="367"/>
      <c r="AG3" s="361" t="s">
        <v>130</v>
      </c>
      <c r="AH3" s="367"/>
      <c r="AI3" s="361" t="s">
        <v>70</v>
      </c>
      <c r="AJ3" s="367"/>
      <c r="AK3" s="361" t="s">
        <v>68</v>
      </c>
      <c r="AL3" s="367"/>
      <c r="AM3" s="361" t="s">
        <v>69</v>
      </c>
      <c r="AN3" s="392"/>
    </row>
    <row r="4" spans="1:42" ht="13.5" thickBot="1" x14ac:dyDescent="0.25">
      <c r="A4" s="395"/>
      <c r="B4" s="356"/>
      <c r="C4" s="359"/>
      <c r="D4" s="356"/>
      <c r="E4" s="359"/>
      <c r="F4" s="364"/>
      <c r="G4" s="362"/>
      <c r="H4" s="368"/>
      <c r="I4" s="369"/>
      <c r="J4" s="362"/>
      <c r="K4" s="368"/>
      <c r="L4" s="369"/>
      <c r="M4" s="362"/>
      <c r="N4" s="368"/>
      <c r="O4" s="369"/>
      <c r="P4" s="362"/>
      <c r="Q4" s="368"/>
      <c r="R4" s="369"/>
      <c r="S4" s="362"/>
      <c r="T4" s="368"/>
      <c r="U4" s="369"/>
      <c r="V4" s="362"/>
      <c r="W4" s="368"/>
      <c r="X4" s="369"/>
      <c r="Y4" s="362"/>
      <c r="Z4" s="368"/>
      <c r="AA4" s="369"/>
      <c r="AB4" s="135"/>
      <c r="AC4" s="362"/>
      <c r="AD4" s="369"/>
      <c r="AE4" s="362"/>
      <c r="AF4" s="369"/>
      <c r="AG4" s="362"/>
      <c r="AH4" s="369"/>
      <c r="AI4" s="362"/>
      <c r="AJ4" s="369"/>
      <c r="AK4" s="362"/>
      <c r="AL4" s="369"/>
      <c r="AM4" s="362"/>
      <c r="AN4" s="393"/>
    </row>
    <row r="5" spans="1:42" ht="30.75" thickBot="1" x14ac:dyDescent="0.25">
      <c r="A5" s="396"/>
      <c r="B5" s="402"/>
      <c r="C5" s="360"/>
      <c r="D5" s="357"/>
      <c r="E5" s="360"/>
      <c r="F5" s="391"/>
      <c r="G5" s="51" t="s">
        <v>71</v>
      </c>
      <c r="H5" s="242" t="s">
        <v>362</v>
      </c>
      <c r="I5" s="52" t="s">
        <v>2</v>
      </c>
      <c r="J5" s="51" t="s">
        <v>71</v>
      </c>
      <c r="K5" s="242" t="s">
        <v>362</v>
      </c>
      <c r="L5" s="52" t="s">
        <v>2</v>
      </c>
      <c r="M5" s="51" t="s">
        <v>71</v>
      </c>
      <c r="N5" s="242" t="s">
        <v>362</v>
      </c>
      <c r="O5" s="52" t="s">
        <v>2</v>
      </c>
      <c r="P5" s="51" t="s">
        <v>71</v>
      </c>
      <c r="Q5" s="242" t="s">
        <v>362</v>
      </c>
      <c r="R5" s="52" t="s">
        <v>2</v>
      </c>
      <c r="S5" s="51" t="s">
        <v>71</v>
      </c>
      <c r="T5" s="242" t="s">
        <v>362</v>
      </c>
      <c r="U5" s="52" t="s">
        <v>2</v>
      </c>
      <c r="V5" s="51" t="s">
        <v>71</v>
      </c>
      <c r="W5" s="242" t="s">
        <v>362</v>
      </c>
      <c r="X5" s="52" t="s">
        <v>2</v>
      </c>
      <c r="Y5" s="51" t="s">
        <v>71</v>
      </c>
      <c r="Z5" s="242" t="s">
        <v>362</v>
      </c>
      <c r="AA5" s="52" t="s">
        <v>2</v>
      </c>
      <c r="AB5" s="139"/>
      <c r="AC5" s="51" t="s">
        <v>71</v>
      </c>
      <c r="AD5" s="52" t="s">
        <v>2</v>
      </c>
      <c r="AE5" s="51" t="s">
        <v>71</v>
      </c>
      <c r="AF5" s="52" t="s">
        <v>2</v>
      </c>
      <c r="AG5" s="51" t="s">
        <v>71</v>
      </c>
      <c r="AH5" s="52" t="s">
        <v>2</v>
      </c>
      <c r="AI5" s="51" t="s">
        <v>71</v>
      </c>
      <c r="AJ5" s="52" t="s">
        <v>2</v>
      </c>
      <c r="AK5" s="51" t="s">
        <v>71</v>
      </c>
      <c r="AL5" s="52" t="s">
        <v>2</v>
      </c>
      <c r="AM5" s="51" t="s">
        <v>71</v>
      </c>
      <c r="AN5" s="53" t="s">
        <v>2</v>
      </c>
    </row>
    <row r="6" spans="1:42" ht="18" customHeight="1" x14ac:dyDescent="0.2">
      <c r="A6" s="174" t="s">
        <v>51</v>
      </c>
      <c r="B6" s="403">
        <v>1</v>
      </c>
      <c r="C6" s="152" t="s">
        <v>121</v>
      </c>
      <c r="D6" s="170">
        <v>34572</v>
      </c>
      <c r="E6" s="152" t="s">
        <v>104</v>
      </c>
      <c r="F6" s="151">
        <f>H6*I6+N6*O6+T6*U6+W6*X6</f>
        <v>81</v>
      </c>
      <c r="G6" s="239">
        <v>1</v>
      </c>
      <c r="H6" s="243">
        <v>1</v>
      </c>
      <c r="I6" s="246">
        <v>12</v>
      </c>
      <c r="J6" s="153"/>
      <c r="K6" s="243"/>
      <c r="L6" s="154"/>
      <c r="M6" s="153">
        <v>1</v>
      </c>
      <c r="N6" s="243">
        <v>2</v>
      </c>
      <c r="O6" s="246">
        <v>15</v>
      </c>
      <c r="P6" s="153"/>
      <c r="Q6" s="243"/>
      <c r="R6" s="154"/>
      <c r="S6" s="153">
        <v>2</v>
      </c>
      <c r="T6" s="243">
        <v>1</v>
      </c>
      <c r="U6" s="246">
        <v>13</v>
      </c>
      <c r="V6" s="153">
        <v>1</v>
      </c>
      <c r="W6" s="243">
        <v>2</v>
      </c>
      <c r="X6" s="246">
        <v>13</v>
      </c>
      <c r="Y6" s="153"/>
      <c r="Z6" s="243"/>
      <c r="AA6" s="154"/>
      <c r="AB6" s="155"/>
      <c r="AC6" s="153">
        <v>6</v>
      </c>
      <c r="AD6" s="154">
        <v>230</v>
      </c>
      <c r="AE6" s="57">
        <v>2</v>
      </c>
      <c r="AF6" s="63">
        <v>340</v>
      </c>
      <c r="AG6" s="57"/>
      <c r="AH6" s="58"/>
      <c r="AI6" s="57">
        <v>7</v>
      </c>
      <c r="AJ6" s="58">
        <f>220*1.3</f>
        <v>286</v>
      </c>
      <c r="AK6" s="57"/>
      <c r="AL6" s="58"/>
      <c r="AM6" s="57"/>
      <c r="AN6" s="64"/>
    </row>
    <row r="7" spans="1:42" x14ac:dyDescent="0.2">
      <c r="A7" s="54" t="s">
        <v>51</v>
      </c>
      <c r="B7" s="404">
        <v>2</v>
      </c>
      <c r="C7" s="56" t="s">
        <v>79</v>
      </c>
      <c r="D7" s="248">
        <v>33868</v>
      </c>
      <c r="E7" s="56" t="s">
        <v>7</v>
      </c>
      <c r="F7" s="133">
        <f>H7*I7+N7*O7+T7*U7+W7*X7</f>
        <v>55</v>
      </c>
      <c r="G7" s="240"/>
      <c r="H7" s="244"/>
      <c r="I7" s="58"/>
      <c r="J7" s="57"/>
      <c r="K7" s="244"/>
      <c r="L7" s="58"/>
      <c r="M7" s="57">
        <v>3</v>
      </c>
      <c r="N7" s="244">
        <v>2</v>
      </c>
      <c r="O7" s="234">
        <v>11</v>
      </c>
      <c r="P7" s="57"/>
      <c r="Q7" s="244"/>
      <c r="R7" s="58"/>
      <c r="S7" s="57">
        <v>1</v>
      </c>
      <c r="T7" s="244">
        <v>1</v>
      </c>
      <c r="U7" s="234">
        <v>15</v>
      </c>
      <c r="V7" s="57">
        <v>3</v>
      </c>
      <c r="W7" s="244">
        <v>2</v>
      </c>
      <c r="X7" s="234">
        <v>9</v>
      </c>
      <c r="Y7" s="57"/>
      <c r="Z7" s="244"/>
      <c r="AA7" s="58"/>
      <c r="AB7" s="137"/>
      <c r="AC7" s="57">
        <v>1</v>
      </c>
      <c r="AD7" s="58">
        <v>320</v>
      </c>
      <c r="AE7" s="57">
        <v>1</v>
      </c>
      <c r="AF7" s="58">
        <v>360</v>
      </c>
      <c r="AG7" s="57"/>
      <c r="AH7" s="58"/>
      <c r="AI7" s="57">
        <v>1</v>
      </c>
      <c r="AJ7" s="58">
        <v>320</v>
      </c>
      <c r="AK7" s="57">
        <v>1</v>
      </c>
      <c r="AL7" s="58">
        <v>360</v>
      </c>
      <c r="AM7" s="57"/>
      <c r="AN7" s="59"/>
    </row>
    <row r="8" spans="1:42" x14ac:dyDescent="0.2">
      <c r="A8" s="176" t="s">
        <v>51</v>
      </c>
      <c r="B8" s="404">
        <v>3</v>
      </c>
      <c r="C8" s="72" t="s">
        <v>119</v>
      </c>
      <c r="D8" s="73">
        <v>37034</v>
      </c>
      <c r="E8" s="72" t="s">
        <v>8</v>
      </c>
      <c r="F8" s="133">
        <f>N8*O8+T8*U8+W8*X8+R8*Q8</f>
        <v>44</v>
      </c>
      <c r="G8" s="240">
        <v>8</v>
      </c>
      <c r="H8" s="244">
        <v>1</v>
      </c>
      <c r="I8" s="58">
        <v>2</v>
      </c>
      <c r="J8" s="57"/>
      <c r="K8" s="244"/>
      <c r="L8" s="58"/>
      <c r="M8" s="57">
        <v>4</v>
      </c>
      <c r="N8" s="244">
        <v>2</v>
      </c>
      <c r="O8" s="234">
        <v>9</v>
      </c>
      <c r="P8" s="57">
        <v>1</v>
      </c>
      <c r="Q8" s="244">
        <v>1</v>
      </c>
      <c r="R8" s="234">
        <v>9</v>
      </c>
      <c r="S8" s="57">
        <v>3</v>
      </c>
      <c r="T8" s="244">
        <v>1</v>
      </c>
      <c r="U8" s="234">
        <v>11</v>
      </c>
      <c r="V8" s="57">
        <v>11</v>
      </c>
      <c r="W8" s="244">
        <v>2</v>
      </c>
      <c r="X8" s="234">
        <v>3</v>
      </c>
      <c r="Y8" s="57">
        <v>3</v>
      </c>
      <c r="Z8" s="244">
        <v>1</v>
      </c>
      <c r="AA8" s="58">
        <v>5</v>
      </c>
      <c r="AB8" s="137"/>
      <c r="AC8" s="57">
        <v>10</v>
      </c>
      <c r="AD8" s="58">
        <v>180</v>
      </c>
      <c r="AE8" s="57"/>
      <c r="AF8" s="58"/>
      <c r="AG8" s="57">
        <v>4</v>
      </c>
      <c r="AH8" s="58">
        <v>150</v>
      </c>
      <c r="AI8" s="57"/>
      <c r="AJ8" s="58"/>
      <c r="AK8" s="57"/>
      <c r="AL8" s="58"/>
      <c r="AM8" s="57">
        <v>4</v>
      </c>
      <c r="AN8" s="59">
        <v>150</v>
      </c>
    </row>
    <row r="9" spans="1:42" x14ac:dyDescent="0.2">
      <c r="A9" s="176" t="s">
        <v>51</v>
      </c>
      <c r="B9" s="404">
        <v>4</v>
      </c>
      <c r="C9" s="61" t="s">
        <v>54</v>
      </c>
      <c r="D9" s="62">
        <v>26109</v>
      </c>
      <c r="E9" s="61" t="s">
        <v>10</v>
      </c>
      <c r="F9" s="133">
        <f>O9*N9+W9*X9+U9*T9</f>
        <v>37</v>
      </c>
      <c r="G9" s="240"/>
      <c r="H9" s="244"/>
      <c r="I9" s="58"/>
      <c r="J9" s="57"/>
      <c r="K9" s="244"/>
      <c r="L9" s="58"/>
      <c r="M9" s="57">
        <v>12</v>
      </c>
      <c r="N9" s="244">
        <v>2</v>
      </c>
      <c r="O9" s="234">
        <v>5</v>
      </c>
      <c r="P9" s="57"/>
      <c r="Q9" s="244"/>
      <c r="R9" s="58"/>
      <c r="S9" s="57">
        <v>10</v>
      </c>
      <c r="T9" s="244">
        <v>1</v>
      </c>
      <c r="U9" s="234">
        <v>5</v>
      </c>
      <c r="V9" s="57">
        <v>2</v>
      </c>
      <c r="W9" s="244">
        <v>2</v>
      </c>
      <c r="X9" s="234">
        <v>11</v>
      </c>
      <c r="Y9" s="57"/>
      <c r="Z9" s="244"/>
      <c r="AA9" s="58"/>
      <c r="AB9" s="137"/>
      <c r="AC9" s="57">
        <v>14</v>
      </c>
      <c r="AD9" s="58">
        <v>140</v>
      </c>
      <c r="AE9" s="57">
        <v>9</v>
      </c>
      <c r="AF9" s="71">
        <v>230</v>
      </c>
      <c r="AG9" s="57"/>
      <c r="AH9" s="58"/>
      <c r="AI9" s="57">
        <v>10</v>
      </c>
      <c r="AJ9" s="58">
        <v>180</v>
      </c>
      <c r="AK9" s="57"/>
      <c r="AL9" s="58"/>
      <c r="AM9" s="57"/>
      <c r="AN9" s="59"/>
    </row>
    <row r="10" spans="1:42" x14ac:dyDescent="0.2">
      <c r="A10" s="60" t="s">
        <v>51</v>
      </c>
      <c r="B10" s="404">
        <v>5</v>
      </c>
      <c r="C10" s="61" t="s">
        <v>185</v>
      </c>
      <c r="D10" s="67">
        <v>21334</v>
      </c>
      <c r="E10" s="61" t="s">
        <v>8</v>
      </c>
      <c r="F10" s="133">
        <f>N10*O10+T10*U10+W10*X10+L10*K10</f>
        <v>36.5</v>
      </c>
      <c r="G10" s="240">
        <v>9</v>
      </c>
      <c r="H10" s="244">
        <v>1</v>
      </c>
      <c r="I10" s="58">
        <v>2</v>
      </c>
      <c r="J10" s="57">
        <v>1</v>
      </c>
      <c r="K10" s="244">
        <v>0.5</v>
      </c>
      <c r="L10" s="234">
        <v>11</v>
      </c>
      <c r="M10" s="57">
        <v>6</v>
      </c>
      <c r="N10" s="244">
        <v>2</v>
      </c>
      <c r="O10" s="234">
        <v>7</v>
      </c>
      <c r="P10" s="57"/>
      <c r="Q10" s="244"/>
      <c r="R10" s="58"/>
      <c r="S10" s="57">
        <v>6</v>
      </c>
      <c r="T10" s="244">
        <v>1</v>
      </c>
      <c r="U10" s="234">
        <v>7</v>
      </c>
      <c r="V10" s="57">
        <v>7</v>
      </c>
      <c r="W10" s="244">
        <v>2</v>
      </c>
      <c r="X10" s="234">
        <v>5</v>
      </c>
      <c r="Y10" s="57"/>
      <c r="Z10" s="244"/>
      <c r="AA10" s="58"/>
      <c r="AB10" s="137"/>
      <c r="AC10" s="57">
        <v>8</v>
      </c>
      <c r="AD10" s="58">
        <v>210</v>
      </c>
      <c r="AE10" s="57">
        <v>5</v>
      </c>
      <c r="AF10" s="58">
        <v>280</v>
      </c>
      <c r="AG10" s="57"/>
      <c r="AH10" s="58"/>
      <c r="AI10" s="57">
        <v>2</v>
      </c>
      <c r="AJ10" s="58">
        <v>300</v>
      </c>
      <c r="AK10" s="57">
        <v>9</v>
      </c>
      <c r="AL10" s="58">
        <v>230</v>
      </c>
      <c r="AM10" s="57"/>
      <c r="AN10" s="59"/>
    </row>
    <row r="11" spans="1:42" x14ac:dyDescent="0.2">
      <c r="A11" s="176" t="s">
        <v>51</v>
      </c>
      <c r="B11" s="404">
        <v>6</v>
      </c>
      <c r="C11" s="61" t="s">
        <v>141</v>
      </c>
      <c r="D11" s="62">
        <v>30519</v>
      </c>
      <c r="E11" s="61" t="s">
        <v>52</v>
      </c>
      <c r="F11" s="133">
        <f>H11*I11+N11*O11+T11*U11+W11*X11</f>
        <v>33</v>
      </c>
      <c r="G11" s="240">
        <v>5</v>
      </c>
      <c r="H11" s="244">
        <v>1</v>
      </c>
      <c r="I11" s="234">
        <v>4</v>
      </c>
      <c r="J11" s="57"/>
      <c r="K11" s="244"/>
      <c r="L11" s="58"/>
      <c r="M11" s="57">
        <v>5</v>
      </c>
      <c r="N11" s="244">
        <v>2</v>
      </c>
      <c r="O11" s="234">
        <v>7</v>
      </c>
      <c r="P11" s="57"/>
      <c r="Q11" s="244"/>
      <c r="R11" s="58"/>
      <c r="S11" s="57">
        <v>4</v>
      </c>
      <c r="T11" s="244">
        <v>1</v>
      </c>
      <c r="U11" s="234">
        <v>9</v>
      </c>
      <c r="V11" s="57">
        <v>9</v>
      </c>
      <c r="W11" s="244">
        <v>2</v>
      </c>
      <c r="X11" s="234">
        <v>3</v>
      </c>
      <c r="Y11" s="57"/>
      <c r="Z11" s="244"/>
      <c r="AA11" s="58"/>
      <c r="AB11" s="137"/>
      <c r="AC11" s="57"/>
      <c r="AD11" s="58"/>
      <c r="AE11" s="57">
        <v>10</v>
      </c>
      <c r="AF11" s="58">
        <v>220</v>
      </c>
      <c r="AG11" s="57"/>
      <c r="AH11" s="58"/>
      <c r="AI11" s="57"/>
      <c r="AJ11" s="58"/>
      <c r="AK11" s="57"/>
      <c r="AL11" s="58"/>
      <c r="AM11" s="57"/>
      <c r="AN11" s="59"/>
    </row>
    <row r="12" spans="1:42" x14ac:dyDescent="0.2">
      <c r="A12" s="176" t="s">
        <v>51</v>
      </c>
      <c r="B12" s="404">
        <v>7</v>
      </c>
      <c r="C12" s="61" t="s">
        <v>95</v>
      </c>
      <c r="D12" s="62">
        <v>29986</v>
      </c>
      <c r="E12" s="61" t="s">
        <v>94</v>
      </c>
      <c r="F12" s="133">
        <f>H12*I12+N12*O12+T12*U12+W12*X12</f>
        <v>31</v>
      </c>
      <c r="G12" s="240">
        <v>6</v>
      </c>
      <c r="H12" s="244">
        <v>1</v>
      </c>
      <c r="I12" s="234">
        <v>4</v>
      </c>
      <c r="J12" s="57"/>
      <c r="K12" s="244"/>
      <c r="L12" s="58"/>
      <c r="M12" s="57">
        <v>10</v>
      </c>
      <c r="N12" s="244">
        <v>2</v>
      </c>
      <c r="O12" s="234">
        <v>5</v>
      </c>
      <c r="P12" s="57"/>
      <c r="Q12" s="244"/>
      <c r="R12" s="58"/>
      <c r="S12" s="57">
        <v>5</v>
      </c>
      <c r="T12" s="244">
        <v>1</v>
      </c>
      <c r="U12" s="234">
        <v>7</v>
      </c>
      <c r="V12" s="57">
        <v>6</v>
      </c>
      <c r="W12" s="244">
        <v>2</v>
      </c>
      <c r="X12" s="234">
        <v>5</v>
      </c>
      <c r="Y12" s="57"/>
      <c r="Z12" s="244"/>
      <c r="AA12" s="58"/>
      <c r="AB12" s="137"/>
      <c r="AC12" s="57">
        <v>2</v>
      </c>
      <c r="AD12" s="58">
        <v>300</v>
      </c>
      <c r="AE12" s="57">
        <v>3</v>
      </c>
      <c r="AF12" s="63">
        <v>320</v>
      </c>
      <c r="AG12" s="57"/>
      <c r="AH12" s="58"/>
      <c r="AI12" s="57">
        <v>3</v>
      </c>
      <c r="AJ12" s="58">
        <v>280</v>
      </c>
      <c r="AK12" s="57">
        <v>2</v>
      </c>
      <c r="AL12" s="58">
        <v>340</v>
      </c>
      <c r="AM12" s="57"/>
      <c r="AN12" s="59"/>
    </row>
    <row r="13" spans="1:42" x14ac:dyDescent="0.2">
      <c r="A13" s="176" t="s">
        <v>51</v>
      </c>
      <c r="B13" s="404">
        <v>8</v>
      </c>
      <c r="C13" s="61" t="s">
        <v>123</v>
      </c>
      <c r="D13" s="62">
        <v>31853</v>
      </c>
      <c r="E13" s="61" t="s">
        <v>26</v>
      </c>
      <c r="F13" s="133">
        <f>H13*I13+N13*O13+T13*U13+W13*X13</f>
        <v>31</v>
      </c>
      <c r="G13" s="240">
        <v>7</v>
      </c>
      <c r="H13" s="244">
        <v>1</v>
      </c>
      <c r="I13" s="234">
        <v>4</v>
      </c>
      <c r="J13" s="57"/>
      <c r="K13" s="244"/>
      <c r="L13" s="58"/>
      <c r="M13" s="57">
        <v>15</v>
      </c>
      <c r="N13" s="244">
        <v>2</v>
      </c>
      <c r="O13" s="234">
        <v>5</v>
      </c>
      <c r="P13" s="57"/>
      <c r="Q13" s="244"/>
      <c r="R13" s="58"/>
      <c r="S13" s="57">
        <v>7</v>
      </c>
      <c r="T13" s="244">
        <v>1</v>
      </c>
      <c r="U13" s="234">
        <v>7</v>
      </c>
      <c r="V13" s="57">
        <v>8</v>
      </c>
      <c r="W13" s="244">
        <v>2</v>
      </c>
      <c r="X13" s="234">
        <v>5</v>
      </c>
      <c r="Y13" s="57"/>
      <c r="Z13" s="244"/>
      <c r="AA13" s="58"/>
      <c r="AB13" s="137"/>
      <c r="AC13" s="57">
        <v>9</v>
      </c>
      <c r="AD13" s="58">
        <v>190</v>
      </c>
      <c r="AE13" s="57">
        <v>14</v>
      </c>
      <c r="AF13" s="58">
        <v>180</v>
      </c>
      <c r="AG13" s="57"/>
      <c r="AH13" s="58"/>
      <c r="AI13" s="57">
        <v>12</v>
      </c>
      <c r="AJ13" s="58">
        <v>160</v>
      </c>
      <c r="AK13" s="57"/>
      <c r="AL13" s="58"/>
      <c r="AM13" s="57"/>
      <c r="AN13" s="59"/>
    </row>
    <row r="14" spans="1:42" s="70" customFormat="1" x14ac:dyDescent="0.2">
      <c r="A14" s="176" t="s">
        <v>51</v>
      </c>
      <c r="B14" s="404">
        <v>9</v>
      </c>
      <c r="C14" s="61" t="s">
        <v>265</v>
      </c>
      <c r="D14" s="62">
        <v>36459</v>
      </c>
      <c r="E14" s="61" t="s">
        <v>8</v>
      </c>
      <c r="F14" s="133">
        <f>H14*I14+N14*O14+Q14*R14</f>
        <v>31</v>
      </c>
      <c r="G14" s="240"/>
      <c r="H14" s="244"/>
      <c r="I14" s="58"/>
      <c r="J14" s="57"/>
      <c r="K14" s="244"/>
      <c r="L14" s="58"/>
      <c r="M14" s="57">
        <v>2</v>
      </c>
      <c r="N14" s="244">
        <v>2</v>
      </c>
      <c r="O14" s="234">
        <v>13</v>
      </c>
      <c r="P14" s="57">
        <v>3</v>
      </c>
      <c r="Q14" s="244">
        <v>1</v>
      </c>
      <c r="R14" s="234">
        <v>5</v>
      </c>
      <c r="S14" s="57"/>
      <c r="T14" s="244"/>
      <c r="U14" s="58"/>
      <c r="V14" s="57"/>
      <c r="W14" s="244"/>
      <c r="X14" s="58"/>
      <c r="Y14" s="57"/>
      <c r="Z14" s="244"/>
      <c r="AA14" s="58"/>
      <c r="AB14" s="137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65"/>
      <c r="AN14" s="64"/>
      <c r="AO14" s="49"/>
      <c r="AP14" s="49"/>
    </row>
    <row r="15" spans="1:42" s="70" customFormat="1" x14ac:dyDescent="0.2">
      <c r="A15" s="60" t="s">
        <v>51</v>
      </c>
      <c r="B15" s="404">
        <v>10</v>
      </c>
      <c r="C15" s="61" t="s">
        <v>57</v>
      </c>
      <c r="D15" s="62">
        <v>34808</v>
      </c>
      <c r="E15" s="61" t="s">
        <v>56</v>
      </c>
      <c r="F15" s="133">
        <f>O15*N15+W15*X15+U15*T15</f>
        <v>29</v>
      </c>
      <c r="G15" s="240"/>
      <c r="H15" s="244"/>
      <c r="I15" s="58"/>
      <c r="J15" s="57"/>
      <c r="K15" s="244"/>
      <c r="L15" s="58"/>
      <c r="M15" s="57">
        <v>16</v>
      </c>
      <c r="N15" s="244">
        <v>2</v>
      </c>
      <c r="O15" s="234">
        <v>5</v>
      </c>
      <c r="P15" s="57"/>
      <c r="Q15" s="244"/>
      <c r="R15" s="58"/>
      <c r="S15" s="57">
        <v>11</v>
      </c>
      <c r="T15" s="244">
        <v>1</v>
      </c>
      <c r="U15" s="234">
        <v>5</v>
      </c>
      <c r="V15" s="57">
        <v>4</v>
      </c>
      <c r="W15" s="244">
        <v>2</v>
      </c>
      <c r="X15" s="234">
        <v>7</v>
      </c>
      <c r="Y15" s="57"/>
      <c r="Z15" s="244"/>
      <c r="AA15" s="58"/>
      <c r="AB15" s="137"/>
      <c r="AC15" s="57">
        <v>5</v>
      </c>
      <c r="AD15" s="58">
        <v>240</v>
      </c>
      <c r="AE15" s="65">
        <v>7</v>
      </c>
      <c r="AF15" s="63">
        <v>260</v>
      </c>
      <c r="AG15" s="57">
        <v>2</v>
      </c>
      <c r="AH15" s="58">
        <v>170</v>
      </c>
      <c r="AI15" s="57">
        <v>8</v>
      </c>
      <c r="AJ15" s="58">
        <v>210</v>
      </c>
      <c r="AK15" s="57">
        <v>6</v>
      </c>
      <c r="AL15" s="58">
        <v>270</v>
      </c>
      <c r="AM15" s="65">
        <v>3</v>
      </c>
      <c r="AN15" s="64">
        <v>160</v>
      </c>
      <c r="AO15" s="49"/>
      <c r="AP15" s="49"/>
    </row>
    <row r="16" spans="1:42" s="70" customFormat="1" x14ac:dyDescent="0.2">
      <c r="A16" s="176" t="s">
        <v>51</v>
      </c>
      <c r="B16" s="404">
        <v>11</v>
      </c>
      <c r="C16" s="66" t="s">
        <v>80</v>
      </c>
      <c r="D16" s="67">
        <v>26766</v>
      </c>
      <c r="E16" s="68" t="s">
        <v>29</v>
      </c>
      <c r="F16" s="133">
        <f>H16*I16+N16*O16+T16*U16+W16*X16</f>
        <v>27</v>
      </c>
      <c r="G16" s="240">
        <v>4</v>
      </c>
      <c r="H16" s="244">
        <v>1</v>
      </c>
      <c r="I16" s="234">
        <v>6</v>
      </c>
      <c r="J16" s="57"/>
      <c r="K16" s="244"/>
      <c r="L16" s="58"/>
      <c r="M16" s="57">
        <v>11</v>
      </c>
      <c r="N16" s="244">
        <v>2</v>
      </c>
      <c r="O16" s="234">
        <v>5</v>
      </c>
      <c r="P16" s="57"/>
      <c r="Q16" s="244"/>
      <c r="R16" s="58"/>
      <c r="S16" s="57">
        <v>9</v>
      </c>
      <c r="T16" s="244">
        <v>1</v>
      </c>
      <c r="U16" s="234">
        <v>5</v>
      </c>
      <c r="V16" s="57">
        <v>10</v>
      </c>
      <c r="W16" s="244">
        <v>2</v>
      </c>
      <c r="X16" s="234">
        <v>3</v>
      </c>
      <c r="Y16" s="57"/>
      <c r="Z16" s="244"/>
      <c r="AA16" s="58"/>
      <c r="AB16" s="137"/>
      <c r="AC16" s="57">
        <v>7</v>
      </c>
      <c r="AD16" s="58">
        <v>220</v>
      </c>
      <c r="AE16" s="57">
        <v>4</v>
      </c>
      <c r="AF16" s="58">
        <v>300</v>
      </c>
      <c r="AG16" s="57"/>
      <c r="AH16" s="58"/>
      <c r="AI16" s="57"/>
      <c r="AJ16" s="58"/>
      <c r="AK16" s="57">
        <v>5</v>
      </c>
      <c r="AL16" s="63">
        <v>280</v>
      </c>
      <c r="AM16" s="57"/>
      <c r="AN16" s="69"/>
      <c r="AO16" s="49"/>
      <c r="AP16" s="49"/>
    </row>
    <row r="17" spans="1:42" x14ac:dyDescent="0.2">
      <c r="A17" s="60" t="s">
        <v>51</v>
      </c>
      <c r="B17" s="404">
        <v>12</v>
      </c>
      <c r="C17" s="61" t="s">
        <v>122</v>
      </c>
      <c r="D17" s="62">
        <v>31697</v>
      </c>
      <c r="E17" s="61" t="s">
        <v>94</v>
      </c>
      <c r="F17" s="133">
        <f>H17*I17+N17*O17+T17*U17+W17*X17+K17*L17</f>
        <v>26.5</v>
      </c>
      <c r="G17" s="240">
        <v>3</v>
      </c>
      <c r="H17" s="244">
        <v>1</v>
      </c>
      <c r="I17" s="234">
        <v>8</v>
      </c>
      <c r="J17" s="57">
        <v>2</v>
      </c>
      <c r="K17" s="244">
        <v>0.5</v>
      </c>
      <c r="L17" s="234">
        <v>9</v>
      </c>
      <c r="M17" s="57">
        <v>8</v>
      </c>
      <c r="N17" s="244">
        <v>2</v>
      </c>
      <c r="O17" s="234">
        <v>7</v>
      </c>
      <c r="P17" s="57"/>
      <c r="Q17" s="244"/>
      <c r="R17" s="58"/>
      <c r="S17" s="57"/>
      <c r="T17" s="244"/>
      <c r="U17" s="58"/>
      <c r="V17" s="57"/>
      <c r="W17" s="244"/>
      <c r="X17" s="58"/>
      <c r="Y17" s="57"/>
      <c r="Z17" s="244"/>
      <c r="AA17" s="58"/>
      <c r="AB17" s="137"/>
      <c r="AC17" s="57"/>
      <c r="AD17" s="58"/>
      <c r="AE17" s="57"/>
      <c r="AF17" s="58"/>
      <c r="AG17" s="57"/>
      <c r="AH17" s="58"/>
      <c r="AI17" s="57">
        <v>4</v>
      </c>
      <c r="AJ17" s="58">
        <v>260</v>
      </c>
      <c r="AK17" s="57"/>
      <c r="AL17" s="58"/>
      <c r="AM17" s="57"/>
      <c r="AN17" s="59"/>
    </row>
    <row r="18" spans="1:42" x14ac:dyDescent="0.2">
      <c r="A18" s="176" t="s">
        <v>51</v>
      </c>
      <c r="B18" s="404">
        <v>13</v>
      </c>
      <c r="C18" s="61" t="s">
        <v>53</v>
      </c>
      <c r="D18" s="62">
        <v>30816</v>
      </c>
      <c r="E18" s="61" t="s">
        <v>7</v>
      </c>
      <c r="F18" s="133">
        <f>H18*I18+N18*O18+T18*U18+W18*X18</f>
        <v>24</v>
      </c>
      <c r="G18" s="240">
        <v>2</v>
      </c>
      <c r="H18" s="244">
        <v>1</v>
      </c>
      <c r="I18" s="234">
        <v>10</v>
      </c>
      <c r="J18" s="57"/>
      <c r="K18" s="244"/>
      <c r="L18" s="58"/>
      <c r="M18" s="57">
        <v>9</v>
      </c>
      <c r="N18" s="244">
        <v>2</v>
      </c>
      <c r="O18" s="234">
        <v>5</v>
      </c>
      <c r="P18" s="57"/>
      <c r="Q18" s="244"/>
      <c r="R18" s="58"/>
      <c r="S18" s="57"/>
      <c r="T18" s="244"/>
      <c r="U18" s="58"/>
      <c r="V18" s="57">
        <v>12</v>
      </c>
      <c r="W18" s="244">
        <v>2</v>
      </c>
      <c r="X18" s="234">
        <v>2</v>
      </c>
      <c r="Y18" s="57"/>
      <c r="Z18" s="244"/>
      <c r="AA18" s="58"/>
      <c r="AB18" s="137"/>
      <c r="AC18" s="57">
        <v>3</v>
      </c>
      <c r="AD18" s="58">
        <v>280</v>
      </c>
      <c r="AE18" s="57">
        <v>8</v>
      </c>
      <c r="AF18" s="58">
        <v>250</v>
      </c>
      <c r="AG18" s="57"/>
      <c r="AH18" s="58"/>
      <c r="AI18" s="57">
        <v>6</v>
      </c>
      <c r="AJ18" s="58">
        <v>230</v>
      </c>
      <c r="AK18" s="57"/>
      <c r="AL18" s="58"/>
      <c r="AM18" s="57"/>
      <c r="AN18" s="64"/>
    </row>
    <row r="19" spans="1:42" x14ac:dyDescent="0.2">
      <c r="A19" s="176" t="s">
        <v>51</v>
      </c>
      <c r="B19" s="404">
        <v>14</v>
      </c>
      <c r="C19" s="61" t="s">
        <v>55</v>
      </c>
      <c r="D19" s="62">
        <v>23773</v>
      </c>
      <c r="E19" s="61" t="s">
        <v>19</v>
      </c>
      <c r="F19" s="133">
        <f>O19*N19+W19*X19</f>
        <v>20</v>
      </c>
      <c r="G19" s="240"/>
      <c r="H19" s="244"/>
      <c r="I19" s="58"/>
      <c r="J19" s="57"/>
      <c r="K19" s="244"/>
      <c r="L19" s="58"/>
      <c r="M19" s="57">
        <v>13</v>
      </c>
      <c r="N19" s="244">
        <v>2</v>
      </c>
      <c r="O19" s="234">
        <v>5</v>
      </c>
      <c r="P19" s="57"/>
      <c r="Q19" s="244"/>
      <c r="R19" s="58"/>
      <c r="S19" s="57"/>
      <c r="T19" s="244"/>
      <c r="U19" s="58"/>
      <c r="V19" s="57">
        <v>5</v>
      </c>
      <c r="W19" s="244">
        <v>2</v>
      </c>
      <c r="X19" s="234">
        <v>5</v>
      </c>
      <c r="Y19" s="57"/>
      <c r="Z19" s="244"/>
      <c r="AA19" s="58"/>
      <c r="AB19" s="137"/>
      <c r="AC19" s="57">
        <v>4</v>
      </c>
      <c r="AD19" s="58">
        <v>260</v>
      </c>
      <c r="AE19" s="57">
        <v>6</v>
      </c>
      <c r="AF19" s="58">
        <v>270</v>
      </c>
      <c r="AG19" s="57"/>
      <c r="AH19" s="58"/>
      <c r="AI19" s="57"/>
      <c r="AJ19" s="58"/>
      <c r="AK19" s="57">
        <v>11</v>
      </c>
      <c r="AL19" s="58">
        <v>210</v>
      </c>
      <c r="AM19" s="57"/>
      <c r="AN19" s="64"/>
      <c r="AP19" s="70"/>
    </row>
    <row r="20" spans="1:42" x14ac:dyDescent="0.2">
      <c r="A20" s="176" t="s">
        <v>51</v>
      </c>
      <c r="B20" s="404">
        <v>15</v>
      </c>
      <c r="C20" s="61" t="s">
        <v>358</v>
      </c>
      <c r="D20" s="62">
        <v>35398</v>
      </c>
      <c r="E20" s="61" t="s">
        <v>10</v>
      </c>
      <c r="F20" s="133">
        <f>H20*I20+N20*O20+T20*U20+W20*X20</f>
        <v>18</v>
      </c>
      <c r="G20" s="240">
        <v>12</v>
      </c>
      <c r="H20" s="244">
        <v>1</v>
      </c>
      <c r="I20" s="234">
        <v>1</v>
      </c>
      <c r="J20" s="57"/>
      <c r="K20" s="244"/>
      <c r="L20" s="58"/>
      <c r="M20" s="57">
        <v>14</v>
      </c>
      <c r="N20" s="244">
        <v>2</v>
      </c>
      <c r="O20" s="58">
        <v>5</v>
      </c>
      <c r="P20" s="57"/>
      <c r="Q20" s="244"/>
      <c r="R20" s="58"/>
      <c r="S20" s="57">
        <v>8</v>
      </c>
      <c r="T20" s="244">
        <v>1</v>
      </c>
      <c r="U20" s="234">
        <v>7</v>
      </c>
      <c r="V20" s="57"/>
      <c r="W20" s="244"/>
      <c r="X20" s="58"/>
      <c r="Y20" s="57"/>
      <c r="Z20" s="244"/>
      <c r="AA20" s="58"/>
      <c r="AB20" s="137"/>
      <c r="AC20" s="57"/>
      <c r="AD20" s="58"/>
      <c r="AE20" s="57"/>
      <c r="AF20" s="58"/>
      <c r="AG20" s="57">
        <v>1</v>
      </c>
      <c r="AH20" s="58">
        <v>180</v>
      </c>
      <c r="AI20" s="57">
        <v>5</v>
      </c>
      <c r="AJ20" s="58">
        <v>240</v>
      </c>
      <c r="AK20" s="57"/>
      <c r="AL20" s="58"/>
      <c r="AM20" s="57">
        <v>1</v>
      </c>
      <c r="AN20" s="64">
        <v>180</v>
      </c>
    </row>
    <row r="21" spans="1:42" x14ac:dyDescent="0.2">
      <c r="A21" s="176" t="s">
        <v>51</v>
      </c>
      <c r="B21" s="404">
        <v>16</v>
      </c>
      <c r="C21" s="61" t="s">
        <v>96</v>
      </c>
      <c r="D21" s="62">
        <v>31672</v>
      </c>
      <c r="E21" s="61" t="s">
        <v>25</v>
      </c>
      <c r="F21" s="133">
        <f>H21*I21+N21*O21+T21*U21+W21*X21</f>
        <v>17</v>
      </c>
      <c r="G21" s="240">
        <v>11</v>
      </c>
      <c r="H21" s="244">
        <v>1</v>
      </c>
      <c r="I21" s="234">
        <v>1</v>
      </c>
      <c r="J21" s="57"/>
      <c r="K21" s="244"/>
      <c r="L21" s="58"/>
      <c r="M21" s="57">
        <v>7</v>
      </c>
      <c r="N21" s="244">
        <v>2</v>
      </c>
      <c r="O21" s="234">
        <v>7</v>
      </c>
      <c r="P21" s="57"/>
      <c r="Q21" s="244"/>
      <c r="R21" s="58"/>
      <c r="S21" s="57"/>
      <c r="T21" s="244"/>
      <c r="U21" s="58"/>
      <c r="V21" s="57">
        <v>14</v>
      </c>
      <c r="W21" s="244">
        <v>2</v>
      </c>
      <c r="X21" s="234">
        <v>1</v>
      </c>
      <c r="Y21" s="57"/>
      <c r="Z21" s="244"/>
      <c r="AA21" s="58"/>
      <c r="AB21" s="137"/>
      <c r="AC21" s="57">
        <v>15</v>
      </c>
      <c r="AD21" s="58">
        <v>130</v>
      </c>
      <c r="AE21" s="57">
        <v>15</v>
      </c>
      <c r="AF21" s="58">
        <v>170</v>
      </c>
      <c r="AG21" s="57"/>
      <c r="AH21" s="58"/>
      <c r="AI21" s="57"/>
      <c r="AJ21" s="58"/>
      <c r="AK21" s="57">
        <v>12</v>
      </c>
      <c r="AL21" s="58">
        <v>200</v>
      </c>
      <c r="AM21" s="57"/>
      <c r="AN21" s="59"/>
      <c r="AO21" s="70"/>
    </row>
    <row r="22" spans="1:42" x14ac:dyDescent="0.2">
      <c r="A22" s="60" t="s">
        <v>51</v>
      </c>
      <c r="B22" s="404">
        <v>17</v>
      </c>
      <c r="C22" s="61" t="s">
        <v>124</v>
      </c>
      <c r="D22" s="62">
        <v>25891</v>
      </c>
      <c r="E22" s="61" t="s">
        <v>26</v>
      </c>
      <c r="F22" s="133">
        <f>O22*N22+W22*X22+U22*T22</f>
        <v>15</v>
      </c>
      <c r="G22" s="240"/>
      <c r="H22" s="244"/>
      <c r="I22" s="58"/>
      <c r="J22" s="57"/>
      <c r="K22" s="244"/>
      <c r="L22" s="58"/>
      <c r="M22" s="57">
        <v>19</v>
      </c>
      <c r="N22" s="244">
        <v>2</v>
      </c>
      <c r="O22" s="234">
        <v>3</v>
      </c>
      <c r="P22" s="57"/>
      <c r="Q22" s="244"/>
      <c r="R22" s="58"/>
      <c r="S22" s="57">
        <v>12</v>
      </c>
      <c r="T22" s="244">
        <v>1</v>
      </c>
      <c r="U22" s="234">
        <v>5</v>
      </c>
      <c r="V22" s="57">
        <v>13</v>
      </c>
      <c r="W22" s="244">
        <v>2</v>
      </c>
      <c r="X22" s="234">
        <v>2</v>
      </c>
      <c r="Y22" s="57"/>
      <c r="Z22" s="244"/>
      <c r="AA22" s="58"/>
      <c r="AB22" s="137"/>
      <c r="AC22" s="57"/>
      <c r="AD22" s="58"/>
      <c r="AE22" s="57"/>
      <c r="AF22" s="58"/>
      <c r="AG22" s="57"/>
      <c r="AH22" s="58"/>
      <c r="AI22" s="57">
        <v>15</v>
      </c>
      <c r="AJ22" s="58">
        <v>130</v>
      </c>
      <c r="AK22" s="57"/>
      <c r="AL22" s="58"/>
      <c r="AM22" s="57"/>
      <c r="AN22" s="59"/>
    </row>
    <row r="23" spans="1:42" x14ac:dyDescent="0.2">
      <c r="A23" s="60" t="s">
        <v>51</v>
      </c>
      <c r="B23" s="404">
        <v>18</v>
      </c>
      <c r="C23" s="61" t="s">
        <v>178</v>
      </c>
      <c r="D23" s="62">
        <v>31561</v>
      </c>
      <c r="E23" s="61" t="s">
        <v>155</v>
      </c>
      <c r="F23" s="133">
        <f>H23*I23+N23*O23+T23*U23+W23*X23</f>
        <v>11</v>
      </c>
      <c r="G23" s="240"/>
      <c r="H23" s="244"/>
      <c r="I23" s="58"/>
      <c r="J23" s="57"/>
      <c r="K23" s="244"/>
      <c r="L23" s="58"/>
      <c r="M23" s="57">
        <v>18</v>
      </c>
      <c r="N23" s="244">
        <v>2</v>
      </c>
      <c r="O23" s="234">
        <v>3</v>
      </c>
      <c r="P23" s="57"/>
      <c r="Q23" s="244"/>
      <c r="R23" s="58"/>
      <c r="S23" s="57">
        <v>16</v>
      </c>
      <c r="T23" s="244">
        <v>1</v>
      </c>
      <c r="U23" s="234">
        <v>5</v>
      </c>
      <c r="V23" s="57"/>
      <c r="W23" s="244"/>
      <c r="X23" s="58"/>
      <c r="Y23" s="57"/>
      <c r="Z23" s="244"/>
      <c r="AA23" s="58"/>
      <c r="AB23" s="137"/>
      <c r="AC23" s="57">
        <v>13</v>
      </c>
      <c r="AD23" s="58">
        <v>150</v>
      </c>
      <c r="AE23" s="57"/>
      <c r="AF23" s="63"/>
      <c r="AG23" s="57"/>
      <c r="AH23" s="58"/>
      <c r="AI23" s="57"/>
      <c r="AJ23" s="58"/>
      <c r="AK23" s="57"/>
      <c r="AL23" s="58"/>
      <c r="AM23" s="57"/>
      <c r="AN23" s="59"/>
    </row>
    <row r="24" spans="1:42" x14ac:dyDescent="0.2">
      <c r="A24" s="60" t="s">
        <v>51</v>
      </c>
      <c r="B24" s="404">
        <v>19</v>
      </c>
      <c r="C24" s="61" t="s">
        <v>58</v>
      </c>
      <c r="D24" s="62">
        <v>35267</v>
      </c>
      <c r="E24" s="61" t="s">
        <v>40</v>
      </c>
      <c r="F24" s="133">
        <f>W24*X24+Z24*AA24</f>
        <v>11</v>
      </c>
      <c r="G24" s="240"/>
      <c r="H24" s="244"/>
      <c r="I24" s="58"/>
      <c r="J24" s="57"/>
      <c r="K24" s="244"/>
      <c r="L24" s="58"/>
      <c r="M24" s="57"/>
      <c r="N24" s="244"/>
      <c r="O24" s="58"/>
      <c r="P24" s="57"/>
      <c r="Q24" s="244"/>
      <c r="R24" s="58"/>
      <c r="S24" s="57"/>
      <c r="T24" s="244"/>
      <c r="U24" s="58"/>
      <c r="V24" s="57">
        <v>15</v>
      </c>
      <c r="W24" s="244">
        <v>2</v>
      </c>
      <c r="X24" s="234">
        <v>1</v>
      </c>
      <c r="Y24" s="57">
        <v>1</v>
      </c>
      <c r="Z24" s="244">
        <v>1</v>
      </c>
      <c r="AA24" s="234">
        <v>9</v>
      </c>
      <c r="AB24" s="137"/>
      <c r="AC24" s="57"/>
      <c r="AD24" s="58"/>
      <c r="AE24" s="57"/>
      <c r="AF24" s="58"/>
      <c r="AG24" s="57">
        <v>5</v>
      </c>
      <c r="AH24" s="58">
        <v>140</v>
      </c>
      <c r="AI24" s="57"/>
      <c r="AJ24" s="58"/>
      <c r="AK24" s="57"/>
      <c r="AL24" s="58"/>
      <c r="AM24" s="57"/>
      <c r="AN24" s="59"/>
    </row>
    <row r="25" spans="1:42" x14ac:dyDescent="0.2">
      <c r="A25" s="178" t="s">
        <v>51</v>
      </c>
      <c r="B25" s="404">
        <v>20</v>
      </c>
      <c r="C25" s="72" t="s">
        <v>287</v>
      </c>
      <c r="D25" s="73">
        <v>37573</v>
      </c>
      <c r="E25" s="72" t="s">
        <v>19</v>
      </c>
      <c r="F25" s="133">
        <f>H25*I25+N25*O25+T25*U25+W25*X25+Q25*R25</f>
        <v>10</v>
      </c>
      <c r="G25" s="240">
        <v>10</v>
      </c>
      <c r="H25" s="244">
        <v>1</v>
      </c>
      <c r="I25" s="234">
        <v>2</v>
      </c>
      <c r="J25" s="57"/>
      <c r="K25" s="244"/>
      <c r="L25" s="58"/>
      <c r="M25" s="57"/>
      <c r="N25" s="244"/>
      <c r="O25" s="58"/>
      <c r="P25" s="57">
        <v>4</v>
      </c>
      <c r="Q25" s="244">
        <v>1</v>
      </c>
      <c r="R25" s="234">
        <v>3</v>
      </c>
      <c r="S25" s="57">
        <v>14</v>
      </c>
      <c r="T25" s="244">
        <v>1</v>
      </c>
      <c r="U25" s="234">
        <v>5</v>
      </c>
      <c r="V25" s="57"/>
      <c r="W25" s="244"/>
      <c r="X25" s="58"/>
      <c r="Y25" s="57"/>
      <c r="Z25" s="244"/>
      <c r="AA25" s="58"/>
      <c r="AB25" s="147"/>
      <c r="AC25" s="145"/>
      <c r="AD25" s="146"/>
      <c r="AE25" s="145"/>
      <c r="AF25" s="146"/>
      <c r="AG25" s="145"/>
      <c r="AH25" s="146"/>
      <c r="AI25" s="145"/>
      <c r="AJ25" s="146"/>
      <c r="AK25" s="145"/>
      <c r="AL25" s="146"/>
      <c r="AM25" s="145"/>
      <c r="AN25" s="148"/>
    </row>
    <row r="26" spans="1:42" x14ac:dyDescent="0.2">
      <c r="A26" s="176" t="s">
        <v>51</v>
      </c>
      <c r="B26" s="404">
        <v>21</v>
      </c>
      <c r="C26" s="61" t="s">
        <v>221</v>
      </c>
      <c r="D26" s="62">
        <v>28847</v>
      </c>
      <c r="E26" s="61" t="s">
        <v>207</v>
      </c>
      <c r="F26" s="133">
        <f>K26*L26+Z26*AA26+T26*U26</f>
        <v>7.5</v>
      </c>
      <c r="G26" s="240"/>
      <c r="H26" s="244"/>
      <c r="I26" s="58"/>
      <c r="J26" s="57">
        <v>4</v>
      </c>
      <c r="K26" s="244">
        <v>0.5</v>
      </c>
      <c r="L26" s="234">
        <v>5</v>
      </c>
      <c r="M26" s="57"/>
      <c r="N26" s="244"/>
      <c r="O26" s="58"/>
      <c r="P26" s="57"/>
      <c r="Q26" s="244"/>
      <c r="R26" s="58"/>
      <c r="S26" s="57">
        <v>15</v>
      </c>
      <c r="T26" s="244">
        <v>1</v>
      </c>
      <c r="U26" s="234">
        <v>5</v>
      </c>
      <c r="V26" s="57"/>
      <c r="W26" s="244"/>
      <c r="X26" s="58"/>
      <c r="Y26" s="57"/>
      <c r="Z26" s="244"/>
      <c r="AA26" s="58"/>
      <c r="AB26" s="137"/>
      <c r="AC26" s="57"/>
      <c r="AD26" s="58"/>
      <c r="AE26" s="57"/>
      <c r="AF26" s="58"/>
      <c r="AG26" s="57"/>
      <c r="AH26" s="58"/>
      <c r="AI26" s="57"/>
      <c r="AJ26" s="58"/>
      <c r="AK26" s="57"/>
      <c r="AL26" s="58"/>
      <c r="AM26" s="57"/>
      <c r="AN26" s="64"/>
    </row>
    <row r="27" spans="1:42" x14ac:dyDescent="0.2">
      <c r="A27" s="176" t="s">
        <v>51</v>
      </c>
      <c r="B27" s="404">
        <v>22</v>
      </c>
      <c r="C27" s="61" t="s">
        <v>143</v>
      </c>
      <c r="D27" s="62">
        <v>37496</v>
      </c>
      <c r="E27" s="61" t="s">
        <v>186</v>
      </c>
      <c r="F27" s="133">
        <f>R27*Q27</f>
        <v>7</v>
      </c>
      <c r="G27" s="240"/>
      <c r="H27" s="244"/>
      <c r="I27" s="58"/>
      <c r="J27" s="57"/>
      <c r="K27" s="244"/>
      <c r="L27" s="58"/>
      <c r="M27" s="57"/>
      <c r="N27" s="244"/>
      <c r="O27" s="58"/>
      <c r="P27" s="57">
        <v>2</v>
      </c>
      <c r="Q27" s="244">
        <v>1</v>
      </c>
      <c r="R27" s="234">
        <v>7</v>
      </c>
      <c r="S27" s="57"/>
      <c r="T27" s="244"/>
      <c r="U27" s="58"/>
      <c r="V27" s="57"/>
      <c r="W27" s="244"/>
      <c r="X27" s="58"/>
      <c r="Y27" s="57"/>
      <c r="Z27" s="244"/>
      <c r="AA27" s="58"/>
      <c r="AB27" s="137"/>
      <c r="AC27" s="57"/>
      <c r="AD27" s="58"/>
      <c r="AE27" s="65">
        <v>13</v>
      </c>
      <c r="AF27" s="63">
        <v>190</v>
      </c>
      <c r="AG27" s="57">
        <v>6</v>
      </c>
      <c r="AH27" s="58">
        <v>130</v>
      </c>
      <c r="AI27" s="57"/>
      <c r="AJ27" s="58"/>
      <c r="AK27" s="57"/>
      <c r="AL27" s="58"/>
      <c r="AM27" s="57"/>
      <c r="AN27" s="59"/>
    </row>
    <row r="28" spans="1:42" x14ac:dyDescent="0.2">
      <c r="A28" s="60" t="s">
        <v>51</v>
      </c>
      <c r="B28" s="404">
        <v>23</v>
      </c>
      <c r="C28" s="61" t="s">
        <v>288</v>
      </c>
      <c r="D28" s="62">
        <v>39019</v>
      </c>
      <c r="E28" s="61" t="s">
        <v>8</v>
      </c>
      <c r="F28" s="133">
        <f>T28*U28+AA28*Z28</f>
        <v>7</v>
      </c>
      <c r="G28" s="240"/>
      <c r="H28" s="244"/>
      <c r="I28" s="58"/>
      <c r="J28" s="57"/>
      <c r="K28" s="244"/>
      <c r="L28" s="58"/>
      <c r="M28" s="57"/>
      <c r="N28" s="244"/>
      <c r="O28" s="58"/>
      <c r="P28" s="57"/>
      <c r="Q28" s="244"/>
      <c r="R28" s="58"/>
      <c r="S28" s="57"/>
      <c r="T28" s="244"/>
      <c r="U28" s="58"/>
      <c r="V28" s="57"/>
      <c r="W28" s="244"/>
      <c r="X28" s="58"/>
      <c r="Y28" s="57">
        <v>2</v>
      </c>
      <c r="Z28" s="244">
        <v>1</v>
      </c>
      <c r="AA28" s="58">
        <v>7</v>
      </c>
      <c r="AB28" s="137"/>
      <c r="AC28" s="57"/>
      <c r="AD28" s="58"/>
      <c r="AE28" s="57"/>
      <c r="AF28" s="63"/>
      <c r="AG28" s="57"/>
      <c r="AH28" s="58"/>
      <c r="AI28" s="57"/>
      <c r="AJ28" s="58"/>
      <c r="AK28" s="57"/>
      <c r="AL28" s="58"/>
      <c r="AM28" s="57"/>
      <c r="AN28" s="59"/>
    </row>
    <row r="29" spans="1:42" x14ac:dyDescent="0.2">
      <c r="A29" s="176" t="s">
        <v>51</v>
      </c>
      <c r="B29" s="404">
        <v>24</v>
      </c>
      <c r="C29" s="61" t="s">
        <v>266</v>
      </c>
      <c r="D29" s="62">
        <v>37852</v>
      </c>
      <c r="E29" s="61" t="s">
        <v>26</v>
      </c>
      <c r="F29" s="133">
        <f>K29*L29+Q29*R29+Z29*AA29</f>
        <v>6.5</v>
      </c>
      <c r="G29" s="240"/>
      <c r="H29" s="244"/>
      <c r="I29" s="58"/>
      <c r="J29" s="57">
        <v>3</v>
      </c>
      <c r="K29" s="244">
        <v>0.5</v>
      </c>
      <c r="L29" s="234">
        <v>7</v>
      </c>
      <c r="M29" s="57"/>
      <c r="N29" s="244"/>
      <c r="O29" s="58"/>
      <c r="P29" s="57">
        <v>5</v>
      </c>
      <c r="Q29" s="244">
        <v>1</v>
      </c>
      <c r="R29" s="234">
        <v>1</v>
      </c>
      <c r="S29" s="57"/>
      <c r="T29" s="244"/>
      <c r="U29" s="58"/>
      <c r="V29" s="57"/>
      <c r="W29" s="244"/>
      <c r="X29" s="58"/>
      <c r="Y29" s="57">
        <v>5</v>
      </c>
      <c r="Z29" s="244">
        <v>1</v>
      </c>
      <c r="AA29" s="234">
        <v>2</v>
      </c>
      <c r="AB29" s="137"/>
      <c r="AC29" s="57"/>
      <c r="AD29" s="58"/>
      <c r="AE29" s="57"/>
      <c r="AF29" s="58"/>
      <c r="AG29" s="57"/>
      <c r="AH29" s="58"/>
      <c r="AI29" s="57"/>
      <c r="AJ29" s="58"/>
      <c r="AK29" s="57"/>
      <c r="AL29" s="58"/>
      <c r="AM29" s="57"/>
      <c r="AN29" s="59"/>
    </row>
    <row r="30" spans="1:42" x14ac:dyDescent="0.2">
      <c r="A30" s="176" t="s">
        <v>51</v>
      </c>
      <c r="B30" s="404">
        <v>25</v>
      </c>
      <c r="C30" s="61" t="s">
        <v>142</v>
      </c>
      <c r="D30" s="62">
        <v>37496</v>
      </c>
      <c r="E30" s="61" t="s">
        <v>8</v>
      </c>
      <c r="F30" s="133">
        <f>H30*I30+N30*O30+T30*U30+W30*X30</f>
        <v>6</v>
      </c>
      <c r="G30" s="240">
        <v>13</v>
      </c>
      <c r="H30" s="244">
        <v>1</v>
      </c>
      <c r="I30" s="234">
        <v>1</v>
      </c>
      <c r="J30" s="57"/>
      <c r="K30" s="244"/>
      <c r="L30" s="58"/>
      <c r="M30" s="57"/>
      <c r="N30" s="244"/>
      <c r="O30" s="58"/>
      <c r="P30" s="57"/>
      <c r="Q30" s="244"/>
      <c r="R30" s="58"/>
      <c r="S30" s="57">
        <v>13</v>
      </c>
      <c r="T30" s="244">
        <v>1</v>
      </c>
      <c r="U30" s="234">
        <v>5</v>
      </c>
      <c r="V30" s="57"/>
      <c r="W30" s="244"/>
      <c r="X30" s="58"/>
      <c r="Y30" s="57"/>
      <c r="Z30" s="244"/>
      <c r="AA30" s="58"/>
      <c r="AB30" s="137"/>
      <c r="AC30" s="57"/>
      <c r="AD30" s="58"/>
      <c r="AE30" s="57">
        <v>12</v>
      </c>
      <c r="AF30" s="58">
        <v>200</v>
      </c>
      <c r="AG30" s="57">
        <v>3</v>
      </c>
      <c r="AH30" s="58">
        <v>160</v>
      </c>
      <c r="AI30" s="57"/>
      <c r="AJ30" s="58"/>
      <c r="AK30" s="57"/>
      <c r="AL30" s="58"/>
      <c r="AM30" s="57"/>
      <c r="AN30" s="59"/>
    </row>
    <row r="31" spans="1:42" x14ac:dyDescent="0.2">
      <c r="A31" s="60" t="s">
        <v>51</v>
      </c>
      <c r="B31" s="404">
        <v>26</v>
      </c>
      <c r="C31" s="61" t="s">
        <v>120</v>
      </c>
      <c r="D31" s="62">
        <v>30076</v>
      </c>
      <c r="E31" s="61" t="s">
        <v>20</v>
      </c>
      <c r="F31" s="133">
        <f>O31*N31+W31*X31</f>
        <v>6</v>
      </c>
      <c r="G31" s="240"/>
      <c r="H31" s="244"/>
      <c r="I31" s="58"/>
      <c r="J31" s="57"/>
      <c r="K31" s="244"/>
      <c r="L31" s="58"/>
      <c r="M31" s="57">
        <v>17</v>
      </c>
      <c r="N31" s="244">
        <v>2</v>
      </c>
      <c r="O31" s="234">
        <v>3</v>
      </c>
      <c r="P31" s="57"/>
      <c r="Q31" s="244"/>
      <c r="R31" s="58"/>
      <c r="S31" s="57"/>
      <c r="T31" s="244"/>
      <c r="U31" s="58"/>
      <c r="V31" s="57"/>
      <c r="W31" s="244"/>
      <c r="X31" s="58"/>
      <c r="Y31" s="57"/>
      <c r="Z31" s="244"/>
      <c r="AA31" s="58"/>
      <c r="AB31" s="137"/>
      <c r="AC31" s="57"/>
      <c r="AD31" s="58"/>
      <c r="AE31" s="57"/>
      <c r="AF31" s="63"/>
      <c r="AG31" s="57"/>
      <c r="AH31" s="58"/>
      <c r="AI31" s="57">
        <v>9</v>
      </c>
      <c r="AJ31" s="58">
        <v>190</v>
      </c>
      <c r="AK31" s="57"/>
      <c r="AL31" s="58"/>
      <c r="AM31" s="57"/>
      <c r="AN31" s="59"/>
      <c r="AP31" s="70"/>
    </row>
    <row r="32" spans="1:42" x14ac:dyDescent="0.2">
      <c r="A32" s="60" t="s">
        <v>51</v>
      </c>
      <c r="B32" s="404">
        <v>27</v>
      </c>
      <c r="C32" s="61" t="s">
        <v>222</v>
      </c>
      <c r="D32" s="62">
        <v>25256</v>
      </c>
      <c r="E32" s="61" t="s">
        <v>30</v>
      </c>
      <c r="F32" s="133">
        <f>K32*L32+U32*T32</f>
        <v>4</v>
      </c>
      <c r="G32" s="240"/>
      <c r="H32" s="244"/>
      <c r="I32" s="58"/>
      <c r="J32" s="57">
        <v>6</v>
      </c>
      <c r="K32" s="244">
        <v>0.5</v>
      </c>
      <c r="L32" s="234">
        <v>2</v>
      </c>
      <c r="M32" s="57"/>
      <c r="N32" s="244"/>
      <c r="O32" s="58"/>
      <c r="P32" s="57"/>
      <c r="Q32" s="244"/>
      <c r="R32" s="58"/>
      <c r="S32" s="57">
        <v>17</v>
      </c>
      <c r="T32" s="244">
        <v>1</v>
      </c>
      <c r="U32" s="234">
        <v>3</v>
      </c>
      <c r="V32" s="57"/>
      <c r="W32" s="244"/>
      <c r="X32" s="58"/>
      <c r="Y32" s="57"/>
      <c r="Z32" s="244"/>
      <c r="AA32" s="58"/>
      <c r="AB32" s="137"/>
      <c r="AC32" s="57"/>
      <c r="AD32" s="58"/>
      <c r="AE32" s="57"/>
      <c r="AF32" s="58"/>
      <c r="AG32" s="57"/>
      <c r="AH32" s="58"/>
      <c r="AI32" s="57"/>
      <c r="AJ32" s="58"/>
      <c r="AK32" s="57"/>
      <c r="AL32" s="58"/>
      <c r="AM32" s="57"/>
      <c r="AN32" s="59"/>
    </row>
    <row r="33" spans="1:42" x14ac:dyDescent="0.2">
      <c r="A33" s="60" t="s">
        <v>51</v>
      </c>
      <c r="B33" s="404">
        <v>28</v>
      </c>
      <c r="C33" s="61" t="s">
        <v>179</v>
      </c>
      <c r="D33" s="62">
        <v>37886</v>
      </c>
      <c r="E33" s="61" t="s">
        <v>126</v>
      </c>
      <c r="F33" s="133">
        <f>T33*U33+AA33*Z33</f>
        <v>4</v>
      </c>
      <c r="G33" s="240"/>
      <c r="H33" s="244"/>
      <c r="I33" s="58"/>
      <c r="J33" s="57"/>
      <c r="K33" s="244"/>
      <c r="L33" s="58"/>
      <c r="M33" s="57"/>
      <c r="N33" s="244"/>
      <c r="O33" s="58"/>
      <c r="P33" s="57"/>
      <c r="Q33" s="244"/>
      <c r="R33" s="58"/>
      <c r="S33" s="57">
        <v>18</v>
      </c>
      <c r="T33" s="244">
        <v>1</v>
      </c>
      <c r="U33" s="234">
        <v>3</v>
      </c>
      <c r="V33" s="57"/>
      <c r="W33" s="244"/>
      <c r="X33" s="58"/>
      <c r="Y33" s="57">
        <v>6</v>
      </c>
      <c r="Z33" s="244">
        <v>1</v>
      </c>
      <c r="AA33" s="234">
        <v>1</v>
      </c>
      <c r="AB33" s="137"/>
      <c r="AC33" s="57">
        <v>12</v>
      </c>
      <c r="AD33" s="58">
        <v>160</v>
      </c>
      <c r="AE33" s="57"/>
      <c r="AF33" s="63"/>
      <c r="AG33" s="57"/>
      <c r="AH33" s="58"/>
      <c r="AI33" s="57"/>
      <c r="AJ33" s="58"/>
      <c r="AK33" s="57"/>
      <c r="AL33" s="58"/>
      <c r="AM33" s="57"/>
      <c r="AN33" s="59"/>
    </row>
    <row r="34" spans="1:42" x14ac:dyDescent="0.2">
      <c r="A34" s="60" t="s">
        <v>51</v>
      </c>
      <c r="B34" s="404">
        <v>29</v>
      </c>
      <c r="C34" s="61" t="s">
        <v>180</v>
      </c>
      <c r="D34" s="62">
        <v>34738</v>
      </c>
      <c r="E34" s="61" t="s">
        <v>52</v>
      </c>
      <c r="F34" s="133">
        <f>O34*N34+W34*X34</f>
        <v>4</v>
      </c>
      <c r="G34" s="240"/>
      <c r="H34" s="244"/>
      <c r="I34" s="58"/>
      <c r="J34" s="57"/>
      <c r="K34" s="244"/>
      <c r="L34" s="58"/>
      <c r="M34" s="57">
        <v>20</v>
      </c>
      <c r="N34" s="244">
        <v>2</v>
      </c>
      <c r="O34" s="234">
        <v>2</v>
      </c>
      <c r="P34" s="57"/>
      <c r="Q34" s="244"/>
      <c r="R34" s="58"/>
      <c r="S34" s="57"/>
      <c r="T34" s="244"/>
      <c r="U34" s="58"/>
      <c r="V34" s="57"/>
      <c r="W34" s="244"/>
      <c r="X34" s="58"/>
      <c r="Y34" s="57"/>
      <c r="Z34" s="244"/>
      <c r="AA34" s="58"/>
      <c r="AB34" s="137"/>
      <c r="AC34" s="57">
        <v>11</v>
      </c>
      <c r="AD34" s="58">
        <v>170</v>
      </c>
      <c r="AE34" s="57"/>
      <c r="AF34" s="63"/>
      <c r="AG34" s="57"/>
      <c r="AH34" s="58"/>
      <c r="AI34" s="57"/>
      <c r="AJ34" s="58"/>
      <c r="AK34" s="57"/>
      <c r="AL34" s="58"/>
      <c r="AM34" s="57"/>
      <c r="AN34" s="59"/>
    </row>
    <row r="35" spans="1:42" x14ac:dyDescent="0.2">
      <c r="A35" s="60" t="s">
        <v>51</v>
      </c>
      <c r="B35" s="404">
        <v>30</v>
      </c>
      <c r="C35" s="61" t="s">
        <v>280</v>
      </c>
      <c r="D35" s="62">
        <v>31219</v>
      </c>
      <c r="E35" s="61" t="s">
        <v>20</v>
      </c>
      <c r="F35" s="133">
        <f>O35*N35+W35*X35</f>
        <v>4</v>
      </c>
      <c r="G35" s="240"/>
      <c r="H35" s="244"/>
      <c r="I35" s="58"/>
      <c r="J35" s="57"/>
      <c r="K35" s="244"/>
      <c r="L35" s="58"/>
      <c r="M35" s="57">
        <v>21</v>
      </c>
      <c r="N35" s="244">
        <v>2</v>
      </c>
      <c r="O35" s="234">
        <v>2</v>
      </c>
      <c r="P35" s="57"/>
      <c r="Q35" s="244"/>
      <c r="R35" s="58"/>
      <c r="S35" s="57"/>
      <c r="T35" s="244"/>
      <c r="U35" s="58"/>
      <c r="V35" s="57"/>
      <c r="W35" s="244"/>
      <c r="X35" s="58"/>
      <c r="Y35" s="57"/>
      <c r="Z35" s="244"/>
      <c r="AA35" s="58"/>
      <c r="AB35" s="137"/>
      <c r="AC35" s="57"/>
      <c r="AD35" s="58"/>
      <c r="AE35" s="57"/>
      <c r="AF35" s="58"/>
      <c r="AG35" s="57"/>
      <c r="AH35" s="58"/>
      <c r="AI35" s="57"/>
      <c r="AJ35" s="58"/>
      <c r="AK35" s="57"/>
      <c r="AL35" s="58"/>
      <c r="AM35" s="57"/>
      <c r="AN35" s="59"/>
    </row>
    <row r="36" spans="1:42" x14ac:dyDescent="0.2">
      <c r="A36" s="176" t="s">
        <v>51</v>
      </c>
      <c r="B36" s="404">
        <v>31</v>
      </c>
      <c r="C36" s="61" t="s">
        <v>282</v>
      </c>
      <c r="D36" s="62">
        <v>27200</v>
      </c>
      <c r="E36" s="61" t="s">
        <v>275</v>
      </c>
      <c r="F36" s="133">
        <f>K36*L36+Q36*R36+Z36*AA36+O36*N36</f>
        <v>3.5</v>
      </c>
      <c r="G36" s="240"/>
      <c r="H36" s="244"/>
      <c r="I36" s="58"/>
      <c r="J36" s="57">
        <v>5</v>
      </c>
      <c r="K36" s="244">
        <v>0.5</v>
      </c>
      <c r="L36" s="234">
        <v>3</v>
      </c>
      <c r="M36" s="57">
        <v>23</v>
      </c>
      <c r="N36" s="244">
        <v>2</v>
      </c>
      <c r="O36" s="234">
        <v>1</v>
      </c>
      <c r="P36" s="57"/>
      <c r="Q36" s="244"/>
      <c r="R36" s="58"/>
      <c r="S36" s="57"/>
      <c r="T36" s="244"/>
      <c r="U36" s="58"/>
      <c r="V36" s="57"/>
      <c r="W36" s="244"/>
      <c r="X36" s="58"/>
      <c r="Y36" s="57"/>
      <c r="Z36" s="244"/>
      <c r="AA36" s="58"/>
      <c r="AB36" s="137"/>
      <c r="AC36" s="57"/>
      <c r="AD36" s="58"/>
      <c r="AE36" s="57"/>
      <c r="AF36" s="58"/>
      <c r="AG36" s="57"/>
      <c r="AH36" s="58"/>
      <c r="AI36" s="57"/>
      <c r="AJ36" s="58"/>
      <c r="AK36" s="57"/>
      <c r="AL36" s="58"/>
      <c r="AM36" s="57"/>
      <c r="AN36" s="59"/>
    </row>
    <row r="37" spans="1:42" x14ac:dyDescent="0.2">
      <c r="A37" s="60" t="s">
        <v>51</v>
      </c>
      <c r="B37" s="404">
        <v>32</v>
      </c>
      <c r="C37" s="61" t="s">
        <v>289</v>
      </c>
      <c r="D37" s="62">
        <v>38740</v>
      </c>
      <c r="E37" s="61" t="s">
        <v>8</v>
      </c>
      <c r="F37" s="133">
        <f>T37*U37+AA37*Z37</f>
        <v>3</v>
      </c>
      <c r="G37" s="240"/>
      <c r="H37" s="244"/>
      <c r="I37" s="58"/>
      <c r="J37" s="57"/>
      <c r="K37" s="244"/>
      <c r="L37" s="58"/>
      <c r="M37" s="57"/>
      <c r="N37" s="244"/>
      <c r="O37" s="58"/>
      <c r="P37" s="57"/>
      <c r="Q37" s="244"/>
      <c r="R37" s="58"/>
      <c r="S37" s="57"/>
      <c r="T37" s="244"/>
      <c r="U37" s="58"/>
      <c r="V37" s="57"/>
      <c r="W37" s="244"/>
      <c r="X37" s="58"/>
      <c r="Y37" s="57">
        <v>4</v>
      </c>
      <c r="Z37" s="244">
        <v>1</v>
      </c>
      <c r="AA37" s="58">
        <v>3</v>
      </c>
      <c r="AB37" s="137"/>
      <c r="AC37" s="57"/>
      <c r="AD37" s="58"/>
      <c r="AE37" s="57"/>
      <c r="AF37" s="63"/>
      <c r="AG37" s="57"/>
      <c r="AH37" s="58"/>
      <c r="AI37" s="57"/>
      <c r="AJ37" s="58"/>
      <c r="AK37" s="57"/>
      <c r="AL37" s="58"/>
      <c r="AM37" s="57"/>
      <c r="AN37" s="59"/>
      <c r="AP37" s="70"/>
    </row>
    <row r="38" spans="1:42" x14ac:dyDescent="0.2">
      <c r="A38" s="60" t="s">
        <v>51</v>
      </c>
      <c r="B38" s="404">
        <v>33</v>
      </c>
      <c r="C38" s="61" t="s">
        <v>281</v>
      </c>
      <c r="D38" s="62">
        <v>27474</v>
      </c>
      <c r="E38" s="61" t="s">
        <v>275</v>
      </c>
      <c r="F38" s="133">
        <f>H38*I38+N38*O38+T38*U38+W38*X38</f>
        <v>2</v>
      </c>
      <c r="G38" s="240"/>
      <c r="H38" s="244"/>
      <c r="I38" s="58"/>
      <c r="J38" s="57"/>
      <c r="K38" s="244"/>
      <c r="L38" s="58"/>
      <c r="M38" s="57">
        <v>22</v>
      </c>
      <c r="N38" s="244">
        <v>2</v>
      </c>
      <c r="O38" s="234">
        <v>1</v>
      </c>
      <c r="P38" s="57"/>
      <c r="Q38" s="244"/>
      <c r="R38" s="58"/>
      <c r="S38" s="57"/>
      <c r="T38" s="244"/>
      <c r="U38" s="58"/>
      <c r="V38" s="57"/>
      <c r="W38" s="244"/>
      <c r="X38" s="58"/>
      <c r="Y38" s="57"/>
      <c r="Z38" s="244"/>
      <c r="AA38" s="58"/>
      <c r="AB38" s="137"/>
      <c r="AC38" s="57"/>
      <c r="AD38" s="58"/>
      <c r="AE38" s="57"/>
      <c r="AF38" s="58"/>
      <c r="AG38" s="57"/>
      <c r="AH38" s="58"/>
      <c r="AI38" s="57"/>
      <c r="AJ38" s="58"/>
      <c r="AK38" s="57"/>
      <c r="AL38" s="74"/>
      <c r="AM38" s="57"/>
      <c r="AN38" s="64"/>
    </row>
    <row r="39" spans="1:42" x14ac:dyDescent="0.2">
      <c r="A39" s="176" t="s">
        <v>51</v>
      </c>
      <c r="B39" s="404">
        <v>34</v>
      </c>
      <c r="C39" s="61" t="s">
        <v>223</v>
      </c>
      <c r="D39" s="62">
        <v>28206</v>
      </c>
      <c r="E39" s="61" t="s">
        <v>248</v>
      </c>
      <c r="F39" s="133">
        <f>H39*I39+N39*O39+T39*U39+W39*X39</f>
        <v>2</v>
      </c>
      <c r="G39" s="240"/>
      <c r="H39" s="244"/>
      <c r="I39" s="58"/>
      <c r="J39" s="57"/>
      <c r="K39" s="244"/>
      <c r="L39" s="58"/>
      <c r="M39" s="57"/>
      <c r="N39" s="244"/>
      <c r="O39" s="58"/>
      <c r="P39" s="57"/>
      <c r="Q39" s="244"/>
      <c r="R39" s="58"/>
      <c r="S39" s="57">
        <v>19</v>
      </c>
      <c r="T39" s="244">
        <v>1</v>
      </c>
      <c r="U39" s="234">
        <v>2</v>
      </c>
      <c r="V39" s="57"/>
      <c r="W39" s="244"/>
      <c r="X39" s="58"/>
      <c r="Y39" s="57"/>
      <c r="Z39" s="244"/>
      <c r="AA39" s="58"/>
      <c r="AB39" s="137"/>
      <c r="AC39" s="57"/>
      <c r="AD39" s="58"/>
      <c r="AE39" s="57"/>
      <c r="AF39" s="58"/>
      <c r="AG39" s="57"/>
      <c r="AH39" s="58"/>
      <c r="AI39" s="57"/>
      <c r="AJ39" s="58"/>
      <c r="AK39" s="57"/>
      <c r="AL39" s="74"/>
      <c r="AM39" s="57"/>
      <c r="AN39" s="64"/>
    </row>
    <row r="40" spans="1:42" x14ac:dyDescent="0.2">
      <c r="A40" s="60" t="s">
        <v>51</v>
      </c>
      <c r="B40" s="404">
        <v>35</v>
      </c>
      <c r="C40" s="61" t="s">
        <v>224</v>
      </c>
      <c r="D40" s="62">
        <v>27510</v>
      </c>
      <c r="E40" s="61" t="s">
        <v>248</v>
      </c>
      <c r="F40" s="133">
        <f>H40*I40+N40*O40+T40*U40+W40*X40</f>
        <v>2</v>
      </c>
      <c r="G40" s="240"/>
      <c r="H40" s="244"/>
      <c r="I40" s="58"/>
      <c r="J40" s="57"/>
      <c r="K40" s="244"/>
      <c r="L40" s="58"/>
      <c r="M40" s="57"/>
      <c r="N40" s="244"/>
      <c r="O40" s="58"/>
      <c r="P40" s="57"/>
      <c r="Q40" s="244"/>
      <c r="R40" s="58"/>
      <c r="S40" s="57">
        <v>20</v>
      </c>
      <c r="T40" s="244">
        <v>1</v>
      </c>
      <c r="U40" s="234">
        <v>2</v>
      </c>
      <c r="V40" s="57"/>
      <c r="W40" s="244"/>
      <c r="X40" s="58"/>
      <c r="Y40" s="57"/>
      <c r="Z40" s="244"/>
      <c r="AA40" s="58"/>
      <c r="AB40" s="137"/>
      <c r="AC40" s="57"/>
      <c r="AD40" s="58"/>
      <c r="AE40" s="57"/>
      <c r="AF40" s="58"/>
      <c r="AG40" s="57"/>
      <c r="AH40" s="58"/>
      <c r="AI40" s="57"/>
      <c r="AJ40" s="58"/>
      <c r="AK40" s="57"/>
      <c r="AL40" s="74"/>
      <c r="AM40" s="57"/>
      <c r="AN40" s="64"/>
    </row>
    <row r="41" spans="1:42" x14ac:dyDescent="0.2">
      <c r="A41" s="176" t="s">
        <v>51</v>
      </c>
      <c r="B41" s="404">
        <v>36</v>
      </c>
      <c r="C41" s="61" t="s">
        <v>225</v>
      </c>
      <c r="D41" s="62">
        <v>28567</v>
      </c>
      <c r="E41" s="61" t="s">
        <v>248</v>
      </c>
      <c r="F41" s="133">
        <f>H41*I41+N41*O41+T41*U41+W41*X41</f>
        <v>1</v>
      </c>
      <c r="G41" s="240"/>
      <c r="H41" s="244"/>
      <c r="I41" s="58"/>
      <c r="J41" s="57"/>
      <c r="K41" s="244"/>
      <c r="L41" s="58"/>
      <c r="M41" s="57"/>
      <c r="N41" s="244"/>
      <c r="O41" s="58"/>
      <c r="P41" s="57"/>
      <c r="Q41" s="244"/>
      <c r="R41" s="58"/>
      <c r="S41" s="57">
        <v>21</v>
      </c>
      <c r="T41" s="244">
        <v>1</v>
      </c>
      <c r="U41" s="234">
        <v>1</v>
      </c>
      <c r="V41" s="57"/>
      <c r="W41" s="244"/>
      <c r="X41" s="58"/>
      <c r="Y41" s="57"/>
      <c r="Z41" s="244"/>
      <c r="AA41" s="58"/>
      <c r="AB41" s="137"/>
      <c r="AC41" s="57"/>
      <c r="AD41" s="58"/>
      <c r="AE41" s="57"/>
      <c r="AF41" s="58"/>
      <c r="AG41" s="57"/>
      <c r="AH41" s="58"/>
      <c r="AI41" s="57"/>
      <c r="AJ41" s="58"/>
      <c r="AK41" s="57"/>
      <c r="AL41" s="74"/>
      <c r="AM41" s="57"/>
      <c r="AN41" s="64"/>
    </row>
    <row r="42" spans="1:42" ht="13.5" thickBot="1" x14ac:dyDescent="0.25">
      <c r="A42" s="177" t="s">
        <v>51</v>
      </c>
      <c r="B42" s="404">
        <v>37</v>
      </c>
      <c r="C42" s="75" t="s">
        <v>354</v>
      </c>
      <c r="D42" s="76">
        <v>39357</v>
      </c>
      <c r="E42" s="75" t="s">
        <v>353</v>
      </c>
      <c r="F42" s="77">
        <f>K42*L42+Q42*R42+Z42*AA42</f>
        <v>0.5</v>
      </c>
      <c r="G42" s="241"/>
      <c r="H42" s="245"/>
      <c r="I42" s="79"/>
      <c r="J42" s="78">
        <v>7</v>
      </c>
      <c r="K42" s="245">
        <v>0.5</v>
      </c>
      <c r="L42" s="247">
        <v>1</v>
      </c>
      <c r="M42" s="78"/>
      <c r="N42" s="245"/>
      <c r="O42" s="79"/>
      <c r="P42" s="78"/>
      <c r="Q42" s="245"/>
      <c r="R42" s="79"/>
      <c r="S42" s="78"/>
      <c r="T42" s="245"/>
      <c r="U42" s="79"/>
      <c r="V42" s="78"/>
      <c r="W42" s="245"/>
      <c r="X42" s="79"/>
      <c r="Y42" s="78"/>
      <c r="Z42" s="245"/>
      <c r="AA42" s="79"/>
      <c r="AB42" s="140"/>
      <c r="AC42" s="78"/>
      <c r="AD42" s="79"/>
      <c r="AE42" s="57"/>
      <c r="AF42" s="63"/>
      <c r="AG42" s="57"/>
      <c r="AH42" s="58"/>
      <c r="AI42" s="57"/>
      <c r="AJ42" s="58"/>
      <c r="AK42" s="57"/>
      <c r="AL42" s="74"/>
      <c r="AM42" s="57"/>
      <c r="AN42" s="64"/>
    </row>
  </sheetData>
  <sortState ref="A6:AT42">
    <sortCondition descending="1" ref="F6:F42"/>
  </sortState>
  <mergeCells count="20">
    <mergeCell ref="A1:E1"/>
    <mergeCell ref="A3:A5"/>
    <mergeCell ref="B3:B5"/>
    <mergeCell ref="C3:C5"/>
    <mergeCell ref="D3:D5"/>
    <mergeCell ref="E3:E5"/>
    <mergeCell ref="AI3:AJ4"/>
    <mergeCell ref="F3:F5"/>
    <mergeCell ref="AK3:AL4"/>
    <mergeCell ref="AM3:AN4"/>
    <mergeCell ref="AC3:AD4"/>
    <mergeCell ref="AE3:AF4"/>
    <mergeCell ref="AG3:AH4"/>
    <mergeCell ref="J3:L4"/>
    <mergeCell ref="M3:O4"/>
    <mergeCell ref="P3:R4"/>
    <mergeCell ref="S3:U4"/>
    <mergeCell ref="V3:X4"/>
    <mergeCell ref="Y3:AA4"/>
    <mergeCell ref="G3:I4"/>
  </mergeCells>
  <phoneticPr fontId="13" type="noConversion"/>
  <pageMargins left="0.35" right="0.17" top="0.75" bottom="0.21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workbookViewId="0">
      <selection activeCell="N10" sqref="N10"/>
    </sheetView>
  </sheetViews>
  <sheetFormatPr defaultRowHeight="15" x14ac:dyDescent="0.25"/>
  <cols>
    <col min="3" max="3" width="32" customWidth="1"/>
    <col min="4" max="4" width="12.42578125" customWidth="1"/>
    <col min="5" max="5" width="24.42578125" customWidth="1"/>
    <col min="7" max="9" width="4.85546875" style="118" customWidth="1"/>
    <col min="10" max="10" width="4.85546875" customWidth="1"/>
    <col min="11" max="11" width="4.85546875" style="118" customWidth="1"/>
    <col min="12" max="13" width="4.85546875" customWidth="1"/>
    <col min="14" max="14" width="4.85546875" style="118" customWidth="1"/>
    <col min="15" max="15" width="6" customWidth="1"/>
    <col min="16" max="16" width="4.85546875" customWidth="1"/>
    <col min="17" max="17" width="4.85546875" style="118" customWidth="1"/>
    <col min="18" max="19" width="4.85546875" customWidth="1"/>
    <col min="20" max="20" width="4.85546875" style="118" customWidth="1"/>
    <col min="21" max="25" width="4.85546875" customWidth="1"/>
    <col min="26" max="26" width="4.28515625" customWidth="1"/>
  </cols>
  <sheetData>
    <row r="1" spans="1:26" s="49" customFormat="1" ht="12.75" x14ac:dyDescent="0.2">
      <c r="A1" s="345" t="s">
        <v>0</v>
      </c>
      <c r="B1" s="345"/>
      <c r="C1" s="345"/>
      <c r="D1" s="345"/>
      <c r="E1" s="345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s="118" customFormat="1" ht="15.75" thickBot="1" x14ac:dyDescent="0.3">
      <c r="B2" s="132"/>
      <c r="C2" s="131" t="s">
        <v>381</v>
      </c>
      <c r="D2" s="132"/>
      <c r="E2" s="132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s="49" customFormat="1" ht="14.45" customHeight="1" x14ac:dyDescent="0.2">
      <c r="A3" s="394" t="s">
        <v>1</v>
      </c>
      <c r="B3" s="355" t="s">
        <v>62</v>
      </c>
      <c r="C3" s="358" t="s">
        <v>3</v>
      </c>
      <c r="D3" s="355" t="s">
        <v>4</v>
      </c>
      <c r="E3" s="358" t="s">
        <v>5</v>
      </c>
      <c r="F3" s="363" t="s">
        <v>2</v>
      </c>
      <c r="G3" s="361" t="s">
        <v>309</v>
      </c>
      <c r="H3" s="366"/>
      <c r="I3" s="367"/>
      <c r="J3" s="361" t="s">
        <v>239</v>
      </c>
      <c r="K3" s="366"/>
      <c r="L3" s="367"/>
      <c r="M3" s="361" t="s">
        <v>237</v>
      </c>
      <c r="N3" s="366"/>
      <c r="O3" s="367"/>
      <c r="P3" s="361" t="s">
        <v>238</v>
      </c>
      <c r="Q3" s="366"/>
      <c r="R3" s="367"/>
      <c r="S3" s="361" t="s">
        <v>190</v>
      </c>
      <c r="T3" s="366"/>
      <c r="U3" s="367"/>
      <c r="V3" s="361" t="s">
        <v>189</v>
      </c>
      <c r="W3" s="367"/>
      <c r="X3" s="361" t="s">
        <v>188</v>
      </c>
      <c r="Y3" s="367"/>
      <c r="Z3" s="160"/>
    </row>
    <row r="4" spans="1:26" s="49" customFormat="1" ht="13.5" thickBot="1" x14ac:dyDescent="0.25">
      <c r="A4" s="395"/>
      <c r="B4" s="356"/>
      <c r="C4" s="359"/>
      <c r="D4" s="356"/>
      <c r="E4" s="359"/>
      <c r="F4" s="364"/>
      <c r="G4" s="362"/>
      <c r="H4" s="368"/>
      <c r="I4" s="369"/>
      <c r="J4" s="362"/>
      <c r="K4" s="368"/>
      <c r="L4" s="369"/>
      <c r="M4" s="362"/>
      <c r="N4" s="368"/>
      <c r="O4" s="369"/>
      <c r="P4" s="362"/>
      <c r="Q4" s="368"/>
      <c r="R4" s="369"/>
      <c r="S4" s="362"/>
      <c r="T4" s="368"/>
      <c r="U4" s="369"/>
      <c r="V4" s="362"/>
      <c r="W4" s="369"/>
      <c r="X4" s="362"/>
      <c r="Y4" s="369"/>
      <c r="Z4" s="161"/>
    </row>
    <row r="5" spans="1:26" s="49" customFormat="1" ht="30.75" thickBot="1" x14ac:dyDescent="0.25">
      <c r="A5" s="396"/>
      <c r="B5" s="357"/>
      <c r="C5" s="360"/>
      <c r="D5" s="357"/>
      <c r="E5" s="360"/>
      <c r="F5" s="365"/>
      <c r="G5" s="51" t="s">
        <v>71</v>
      </c>
      <c r="H5" s="242" t="s">
        <v>362</v>
      </c>
      <c r="I5" s="52" t="s">
        <v>2</v>
      </c>
      <c r="J5" s="51" t="s">
        <v>71</v>
      </c>
      <c r="K5" s="242" t="s">
        <v>362</v>
      </c>
      <c r="L5" s="52" t="s">
        <v>2</v>
      </c>
      <c r="M5" s="51" t="s">
        <v>71</v>
      </c>
      <c r="N5" s="242" t="s">
        <v>362</v>
      </c>
      <c r="O5" s="52" t="s">
        <v>2</v>
      </c>
      <c r="P5" s="51" t="s">
        <v>71</v>
      </c>
      <c r="Q5" s="242" t="s">
        <v>362</v>
      </c>
      <c r="R5" s="52" t="s">
        <v>2</v>
      </c>
      <c r="S5" s="51" t="s">
        <v>71</v>
      </c>
      <c r="T5" s="242" t="s">
        <v>362</v>
      </c>
      <c r="U5" s="52" t="s">
        <v>2</v>
      </c>
      <c r="V5" s="51" t="s">
        <v>71</v>
      </c>
      <c r="W5" s="52" t="s">
        <v>2</v>
      </c>
      <c r="X5" s="51" t="s">
        <v>71</v>
      </c>
      <c r="Y5" s="52" t="s">
        <v>2</v>
      </c>
      <c r="Z5" s="139"/>
    </row>
    <row r="6" spans="1:26" s="49" customFormat="1" ht="12.75" x14ac:dyDescent="0.2">
      <c r="A6" s="54" t="s">
        <v>226</v>
      </c>
      <c r="B6" s="55">
        <v>1</v>
      </c>
      <c r="C6" s="56" t="s">
        <v>202</v>
      </c>
      <c r="D6" s="149">
        <v>37288</v>
      </c>
      <c r="E6" s="56" t="s">
        <v>305</v>
      </c>
      <c r="F6" s="133">
        <f t="shared" ref="F6:F29" si="0">I6*H6+L6*K6+O6*N6+R6*Q6+U6*T6</f>
        <v>20.5</v>
      </c>
      <c r="G6" s="57">
        <v>1</v>
      </c>
      <c r="H6" s="244">
        <v>1</v>
      </c>
      <c r="I6" s="58">
        <v>9</v>
      </c>
      <c r="J6" s="57">
        <v>1</v>
      </c>
      <c r="K6" s="244">
        <v>0.5</v>
      </c>
      <c r="L6" s="58">
        <v>9</v>
      </c>
      <c r="M6" s="57"/>
      <c r="N6" s="244"/>
      <c r="O6" s="58"/>
      <c r="P6" s="57">
        <v>2</v>
      </c>
      <c r="Q6" s="244">
        <v>1</v>
      </c>
      <c r="R6" s="58">
        <v>7</v>
      </c>
      <c r="S6" s="57"/>
      <c r="T6" s="244"/>
      <c r="U6" s="58"/>
      <c r="V6" s="57"/>
      <c r="W6" s="58"/>
      <c r="X6" s="57"/>
      <c r="Y6" s="58"/>
      <c r="Z6" s="137"/>
    </row>
    <row r="7" spans="1:26" s="49" customFormat="1" ht="12.75" x14ac:dyDescent="0.2">
      <c r="A7" s="54" t="s">
        <v>226</v>
      </c>
      <c r="B7" s="55">
        <v>2</v>
      </c>
      <c r="C7" s="56" t="s">
        <v>175</v>
      </c>
      <c r="D7" s="149">
        <v>36945</v>
      </c>
      <c r="E7" s="56" t="s">
        <v>29</v>
      </c>
      <c r="F7" s="133">
        <f t="shared" si="0"/>
        <v>19</v>
      </c>
      <c r="G7" s="57"/>
      <c r="H7" s="244"/>
      <c r="I7" s="58"/>
      <c r="J7" s="57"/>
      <c r="K7" s="244"/>
      <c r="L7" s="58"/>
      <c r="M7" s="57">
        <v>3</v>
      </c>
      <c r="N7" s="244">
        <v>2</v>
      </c>
      <c r="O7" s="58">
        <v>5</v>
      </c>
      <c r="P7" s="57">
        <v>1</v>
      </c>
      <c r="Q7" s="244">
        <v>1</v>
      </c>
      <c r="R7" s="58">
        <v>9</v>
      </c>
      <c r="S7" s="57"/>
      <c r="T7" s="244"/>
      <c r="U7" s="58"/>
      <c r="V7" s="57"/>
      <c r="W7" s="58"/>
      <c r="X7" s="57"/>
      <c r="Y7" s="58"/>
      <c r="Z7" s="137"/>
    </row>
    <row r="8" spans="1:26" s="49" customFormat="1" ht="12.75" x14ac:dyDescent="0.2">
      <c r="A8" s="54" t="s">
        <v>226</v>
      </c>
      <c r="B8" s="55">
        <v>3</v>
      </c>
      <c r="C8" s="56" t="s">
        <v>283</v>
      </c>
      <c r="D8" s="149">
        <v>28817</v>
      </c>
      <c r="E8" s="56" t="s">
        <v>275</v>
      </c>
      <c r="F8" s="133">
        <f t="shared" si="0"/>
        <v>18</v>
      </c>
      <c r="G8" s="57"/>
      <c r="H8" s="244"/>
      <c r="I8" s="58"/>
      <c r="J8" s="57"/>
      <c r="K8" s="244"/>
      <c r="L8" s="58"/>
      <c r="M8" s="57">
        <v>1</v>
      </c>
      <c r="N8" s="244">
        <v>2</v>
      </c>
      <c r="O8" s="58">
        <v>9</v>
      </c>
      <c r="P8" s="57"/>
      <c r="Q8" s="244"/>
      <c r="R8" s="58"/>
      <c r="S8" s="57"/>
      <c r="T8" s="244"/>
      <c r="U8" s="58"/>
      <c r="V8" s="57"/>
      <c r="W8" s="58"/>
      <c r="X8" s="57"/>
      <c r="Y8" s="58"/>
      <c r="Z8" s="137"/>
    </row>
    <row r="9" spans="1:26" s="49" customFormat="1" ht="12.75" x14ac:dyDescent="0.2">
      <c r="A9" s="54" t="s">
        <v>226</v>
      </c>
      <c r="B9" s="55">
        <v>4</v>
      </c>
      <c r="C9" s="56" t="s">
        <v>268</v>
      </c>
      <c r="D9" s="149">
        <v>37927</v>
      </c>
      <c r="E9" s="56" t="s">
        <v>72</v>
      </c>
      <c r="F9" s="133">
        <f t="shared" si="0"/>
        <v>16.5</v>
      </c>
      <c r="G9" s="57"/>
      <c r="H9" s="244"/>
      <c r="I9" s="58"/>
      <c r="J9" s="57">
        <v>3</v>
      </c>
      <c r="K9" s="244">
        <v>0.5</v>
      </c>
      <c r="L9" s="58">
        <v>5</v>
      </c>
      <c r="M9" s="57">
        <v>2</v>
      </c>
      <c r="N9" s="244">
        <v>2</v>
      </c>
      <c r="O9" s="58">
        <v>7</v>
      </c>
      <c r="P9" s="57"/>
      <c r="Q9" s="244"/>
      <c r="R9" s="58"/>
      <c r="S9" s="57"/>
      <c r="T9" s="244"/>
      <c r="U9" s="58"/>
      <c r="V9" s="57"/>
      <c r="W9" s="58"/>
      <c r="X9" s="57"/>
      <c r="Y9" s="58"/>
      <c r="Z9" s="137"/>
    </row>
    <row r="10" spans="1:26" s="49" customFormat="1" ht="12.75" x14ac:dyDescent="0.2">
      <c r="A10" s="54" t="s">
        <v>226</v>
      </c>
      <c r="B10" s="55">
        <v>5</v>
      </c>
      <c r="C10" s="56" t="s">
        <v>229</v>
      </c>
      <c r="D10" s="149">
        <v>30796</v>
      </c>
      <c r="E10" s="56" t="s">
        <v>10</v>
      </c>
      <c r="F10" s="133">
        <f t="shared" si="0"/>
        <v>13</v>
      </c>
      <c r="G10" s="57">
        <v>2</v>
      </c>
      <c r="H10" s="244">
        <v>1</v>
      </c>
      <c r="I10" s="58">
        <v>7</v>
      </c>
      <c r="J10" s="57"/>
      <c r="K10" s="244"/>
      <c r="L10" s="58"/>
      <c r="M10" s="57"/>
      <c r="N10" s="244"/>
      <c r="O10" s="58"/>
      <c r="P10" s="57"/>
      <c r="Q10" s="244"/>
      <c r="R10" s="58"/>
      <c r="S10" s="57">
        <v>4</v>
      </c>
      <c r="T10" s="244">
        <v>1</v>
      </c>
      <c r="U10" s="58">
        <v>6</v>
      </c>
      <c r="V10" s="57"/>
      <c r="W10" s="58"/>
      <c r="X10" s="57"/>
      <c r="Y10" s="58"/>
      <c r="Z10" s="137"/>
    </row>
    <row r="11" spans="1:26" s="49" customFormat="1" ht="12.75" x14ac:dyDescent="0.2">
      <c r="A11" s="54" t="s">
        <v>226</v>
      </c>
      <c r="B11" s="55">
        <v>6</v>
      </c>
      <c r="C11" s="56" t="s">
        <v>227</v>
      </c>
      <c r="D11" s="149">
        <v>29751</v>
      </c>
      <c r="E11" s="56" t="s">
        <v>52</v>
      </c>
      <c r="F11" s="133">
        <f t="shared" si="0"/>
        <v>12</v>
      </c>
      <c r="G11" s="57"/>
      <c r="H11" s="244"/>
      <c r="I11" s="58"/>
      <c r="J11" s="57"/>
      <c r="K11" s="244"/>
      <c r="L11" s="58"/>
      <c r="M11" s="57"/>
      <c r="N11" s="244"/>
      <c r="O11" s="58"/>
      <c r="P11" s="57"/>
      <c r="Q11" s="244"/>
      <c r="R11" s="58"/>
      <c r="S11" s="57">
        <v>1</v>
      </c>
      <c r="T11" s="244">
        <v>1</v>
      </c>
      <c r="U11" s="58">
        <v>12</v>
      </c>
      <c r="V11" s="57"/>
      <c r="W11" s="58"/>
      <c r="X11" s="57"/>
      <c r="Y11" s="58"/>
      <c r="Z11" s="137"/>
    </row>
    <row r="12" spans="1:26" s="49" customFormat="1" ht="12.75" x14ac:dyDescent="0.2">
      <c r="A12" s="54" t="s">
        <v>226</v>
      </c>
      <c r="B12" s="55">
        <v>7</v>
      </c>
      <c r="C12" s="56" t="s">
        <v>228</v>
      </c>
      <c r="D12" s="149">
        <v>33454</v>
      </c>
      <c r="E12" s="56" t="s">
        <v>94</v>
      </c>
      <c r="F12" s="133">
        <f t="shared" si="0"/>
        <v>11.5</v>
      </c>
      <c r="G12" s="57"/>
      <c r="H12" s="244"/>
      <c r="I12" s="58"/>
      <c r="J12" s="57">
        <v>2</v>
      </c>
      <c r="K12" s="244">
        <v>0.5</v>
      </c>
      <c r="L12" s="58">
        <v>7</v>
      </c>
      <c r="M12" s="57"/>
      <c r="N12" s="244"/>
      <c r="O12" s="58"/>
      <c r="P12" s="57"/>
      <c r="Q12" s="244"/>
      <c r="R12" s="58"/>
      <c r="S12" s="57">
        <v>3</v>
      </c>
      <c r="T12" s="244">
        <v>1</v>
      </c>
      <c r="U12" s="58">
        <v>8</v>
      </c>
      <c r="V12" s="57"/>
      <c r="W12" s="58"/>
      <c r="X12" s="57"/>
      <c r="Y12" s="58"/>
      <c r="Z12" s="137"/>
    </row>
    <row r="13" spans="1:26" s="49" customFormat="1" ht="12.75" x14ac:dyDescent="0.2">
      <c r="A13" s="54" t="s">
        <v>226</v>
      </c>
      <c r="B13" s="55">
        <v>8</v>
      </c>
      <c r="C13" s="56" t="s">
        <v>284</v>
      </c>
      <c r="D13" s="149">
        <v>27778</v>
      </c>
      <c r="E13" s="56" t="s">
        <v>275</v>
      </c>
      <c r="F13" s="133">
        <f t="shared" si="0"/>
        <v>7</v>
      </c>
      <c r="G13" s="57"/>
      <c r="H13" s="244"/>
      <c r="I13" s="58"/>
      <c r="J13" s="57">
        <v>5</v>
      </c>
      <c r="K13" s="244">
        <v>0.5</v>
      </c>
      <c r="L13" s="58">
        <v>2</v>
      </c>
      <c r="M13" s="57">
        <v>4</v>
      </c>
      <c r="N13" s="244">
        <v>2</v>
      </c>
      <c r="O13" s="58">
        <v>3</v>
      </c>
      <c r="P13" s="57"/>
      <c r="Q13" s="244"/>
      <c r="R13" s="58"/>
      <c r="S13" s="57"/>
      <c r="T13" s="244"/>
      <c r="U13" s="58"/>
      <c r="V13" s="57"/>
      <c r="W13" s="58"/>
      <c r="X13" s="57"/>
      <c r="Y13" s="58"/>
      <c r="Z13" s="137"/>
    </row>
    <row r="14" spans="1:26" s="49" customFormat="1" ht="12.75" x14ac:dyDescent="0.2">
      <c r="A14" s="54" t="s">
        <v>226</v>
      </c>
      <c r="B14" s="55">
        <v>9</v>
      </c>
      <c r="C14" s="56" t="s">
        <v>359</v>
      </c>
      <c r="D14" s="149">
        <v>30189</v>
      </c>
      <c r="E14" s="56" t="s">
        <v>360</v>
      </c>
      <c r="F14" s="133">
        <f t="shared" si="0"/>
        <v>5</v>
      </c>
      <c r="G14" s="57">
        <v>3</v>
      </c>
      <c r="H14" s="244">
        <v>1</v>
      </c>
      <c r="I14" s="58">
        <v>5</v>
      </c>
      <c r="J14" s="57"/>
      <c r="K14" s="244"/>
      <c r="L14" s="58"/>
      <c r="M14" s="57"/>
      <c r="N14" s="244"/>
      <c r="O14" s="58"/>
      <c r="P14" s="57"/>
      <c r="Q14" s="244"/>
      <c r="R14" s="58"/>
      <c r="S14" s="57"/>
      <c r="T14" s="244"/>
      <c r="U14" s="58"/>
      <c r="V14" s="57"/>
      <c r="W14" s="58"/>
      <c r="X14" s="57"/>
      <c r="Y14" s="58"/>
      <c r="Z14" s="137"/>
    </row>
    <row r="15" spans="1:26" s="49" customFormat="1" ht="12.75" x14ac:dyDescent="0.2">
      <c r="A15" s="54" t="s">
        <v>226</v>
      </c>
      <c r="B15" s="55">
        <v>10</v>
      </c>
      <c r="C15" s="56" t="s">
        <v>267</v>
      </c>
      <c r="D15" s="149">
        <v>36817</v>
      </c>
      <c r="E15" s="56" t="s">
        <v>286</v>
      </c>
      <c r="F15" s="133">
        <f t="shared" si="0"/>
        <v>5</v>
      </c>
      <c r="G15" s="57"/>
      <c r="H15" s="244"/>
      <c r="I15" s="58"/>
      <c r="J15" s="57"/>
      <c r="K15" s="244"/>
      <c r="L15" s="58"/>
      <c r="M15" s="57"/>
      <c r="N15" s="244"/>
      <c r="O15" s="58"/>
      <c r="P15" s="57">
        <v>3</v>
      </c>
      <c r="Q15" s="244">
        <v>1</v>
      </c>
      <c r="R15" s="58">
        <v>5</v>
      </c>
      <c r="S15" s="57"/>
      <c r="T15" s="244"/>
      <c r="U15" s="58"/>
      <c r="V15" s="57"/>
      <c r="W15" s="58"/>
      <c r="X15" s="57"/>
      <c r="Y15" s="58"/>
      <c r="Z15" s="137"/>
    </row>
    <row r="16" spans="1:26" s="49" customFormat="1" ht="12.75" x14ac:dyDescent="0.2">
      <c r="A16" s="54" t="s">
        <v>226</v>
      </c>
      <c r="B16" s="55">
        <v>11</v>
      </c>
      <c r="C16" s="56" t="s">
        <v>230</v>
      </c>
      <c r="D16" s="149">
        <v>30994</v>
      </c>
      <c r="E16" s="56" t="s">
        <v>196</v>
      </c>
      <c r="F16" s="133">
        <f t="shared" si="0"/>
        <v>4</v>
      </c>
      <c r="G16" s="57"/>
      <c r="H16" s="244"/>
      <c r="I16" s="58"/>
      <c r="J16" s="57"/>
      <c r="K16" s="244"/>
      <c r="L16" s="58"/>
      <c r="M16" s="57"/>
      <c r="N16" s="244"/>
      <c r="O16" s="58"/>
      <c r="P16" s="57"/>
      <c r="Q16" s="244"/>
      <c r="R16" s="58"/>
      <c r="S16" s="57">
        <v>5</v>
      </c>
      <c r="T16" s="244">
        <v>1</v>
      </c>
      <c r="U16" s="58">
        <v>4</v>
      </c>
      <c r="V16" s="57"/>
      <c r="W16" s="58"/>
      <c r="X16" s="57"/>
      <c r="Y16" s="58"/>
      <c r="Z16" s="137"/>
    </row>
    <row r="17" spans="1:26" s="49" customFormat="1" ht="12.75" x14ac:dyDescent="0.2">
      <c r="A17" s="54" t="s">
        <v>226</v>
      </c>
      <c r="B17" s="55">
        <v>12</v>
      </c>
      <c r="C17" s="56" t="s">
        <v>231</v>
      </c>
      <c r="D17" s="149">
        <v>30791</v>
      </c>
      <c r="E17" s="56" t="s">
        <v>207</v>
      </c>
      <c r="F17" s="133">
        <f t="shared" si="0"/>
        <v>4</v>
      </c>
      <c r="G17" s="57"/>
      <c r="H17" s="244"/>
      <c r="I17" s="58"/>
      <c r="J17" s="57"/>
      <c r="K17" s="244"/>
      <c r="L17" s="58"/>
      <c r="M17" s="57"/>
      <c r="N17" s="244"/>
      <c r="O17" s="58"/>
      <c r="P17" s="57"/>
      <c r="Q17" s="244"/>
      <c r="R17" s="58"/>
      <c r="S17" s="57">
        <v>6</v>
      </c>
      <c r="T17" s="244">
        <v>1</v>
      </c>
      <c r="U17" s="58">
        <v>4</v>
      </c>
      <c r="V17" s="57"/>
      <c r="W17" s="58"/>
      <c r="X17" s="57"/>
      <c r="Y17" s="58"/>
      <c r="Z17" s="137"/>
    </row>
    <row r="18" spans="1:26" s="49" customFormat="1" ht="12.75" x14ac:dyDescent="0.2">
      <c r="A18" s="54" t="s">
        <v>226</v>
      </c>
      <c r="B18" s="55">
        <v>13</v>
      </c>
      <c r="C18" s="56" t="s">
        <v>232</v>
      </c>
      <c r="D18" s="149">
        <v>30535</v>
      </c>
      <c r="E18" s="56" t="s">
        <v>29</v>
      </c>
      <c r="F18" s="133">
        <f t="shared" si="0"/>
        <v>4</v>
      </c>
      <c r="G18" s="57"/>
      <c r="H18" s="244"/>
      <c r="I18" s="58"/>
      <c r="J18" s="57"/>
      <c r="K18" s="244"/>
      <c r="L18" s="58"/>
      <c r="M18" s="57"/>
      <c r="N18" s="244"/>
      <c r="O18" s="58"/>
      <c r="P18" s="57"/>
      <c r="Q18" s="244"/>
      <c r="R18" s="58"/>
      <c r="S18" s="57">
        <v>7</v>
      </c>
      <c r="T18" s="244">
        <v>1</v>
      </c>
      <c r="U18" s="58">
        <v>4</v>
      </c>
      <c r="V18" s="57"/>
      <c r="W18" s="58"/>
      <c r="X18" s="57"/>
      <c r="Y18" s="58"/>
      <c r="Z18" s="137"/>
    </row>
    <row r="19" spans="1:26" s="49" customFormat="1" ht="12.75" x14ac:dyDescent="0.2">
      <c r="A19" s="54" t="s">
        <v>226</v>
      </c>
      <c r="B19" s="55">
        <v>14</v>
      </c>
      <c r="C19" s="56" t="s">
        <v>233</v>
      </c>
      <c r="D19" s="149">
        <v>36676</v>
      </c>
      <c r="E19" s="56" t="s">
        <v>207</v>
      </c>
      <c r="F19" s="133">
        <f t="shared" si="0"/>
        <v>3.5</v>
      </c>
      <c r="G19" s="57"/>
      <c r="H19" s="244"/>
      <c r="I19" s="58"/>
      <c r="J19" s="57">
        <v>4</v>
      </c>
      <c r="K19" s="244">
        <v>0.5</v>
      </c>
      <c r="L19" s="58">
        <v>3</v>
      </c>
      <c r="M19" s="57"/>
      <c r="N19" s="244"/>
      <c r="O19" s="58"/>
      <c r="P19" s="57"/>
      <c r="Q19" s="244"/>
      <c r="R19" s="58"/>
      <c r="S19" s="57">
        <v>8</v>
      </c>
      <c r="T19" s="244">
        <v>1</v>
      </c>
      <c r="U19" s="58">
        <v>2</v>
      </c>
      <c r="V19" s="57"/>
      <c r="W19" s="58"/>
      <c r="X19" s="57"/>
      <c r="Y19" s="58"/>
      <c r="Z19" s="137"/>
    </row>
    <row r="20" spans="1:26" s="49" customFormat="1" ht="12.75" x14ac:dyDescent="0.2">
      <c r="A20" s="54" t="s">
        <v>226</v>
      </c>
      <c r="B20" s="55">
        <v>15</v>
      </c>
      <c r="C20" s="56" t="s">
        <v>341</v>
      </c>
      <c r="D20" s="149">
        <v>28297</v>
      </c>
      <c r="E20" s="56" t="s">
        <v>61</v>
      </c>
      <c r="F20" s="133">
        <f t="shared" si="0"/>
        <v>3</v>
      </c>
      <c r="G20" s="57">
        <v>4</v>
      </c>
      <c r="H20" s="244">
        <v>1</v>
      </c>
      <c r="I20" s="58">
        <v>3</v>
      </c>
      <c r="J20" s="57"/>
      <c r="K20" s="244"/>
      <c r="L20" s="58"/>
      <c r="M20" s="57"/>
      <c r="N20" s="244"/>
      <c r="O20" s="58"/>
      <c r="P20" s="57"/>
      <c r="Q20" s="244"/>
      <c r="R20" s="58"/>
      <c r="S20" s="57"/>
      <c r="T20" s="244"/>
      <c r="U20" s="58"/>
      <c r="V20" s="57"/>
      <c r="W20" s="58"/>
      <c r="X20" s="57"/>
      <c r="Y20" s="58"/>
      <c r="Z20" s="137"/>
    </row>
    <row r="21" spans="1:26" s="49" customFormat="1" ht="12.75" x14ac:dyDescent="0.2">
      <c r="A21" s="54" t="s">
        <v>226</v>
      </c>
      <c r="B21" s="55">
        <v>16</v>
      </c>
      <c r="C21" s="56" t="s">
        <v>268</v>
      </c>
      <c r="D21" s="149">
        <v>37927</v>
      </c>
      <c r="E21" s="56" t="s">
        <v>72</v>
      </c>
      <c r="F21" s="133">
        <f t="shared" si="0"/>
        <v>3</v>
      </c>
      <c r="G21" s="57"/>
      <c r="H21" s="244"/>
      <c r="I21" s="58"/>
      <c r="J21" s="57"/>
      <c r="K21" s="244"/>
      <c r="L21" s="58"/>
      <c r="M21" s="57"/>
      <c r="N21" s="244"/>
      <c r="O21" s="58"/>
      <c r="P21" s="57">
        <v>4</v>
      </c>
      <c r="Q21" s="244">
        <v>1</v>
      </c>
      <c r="R21" s="58">
        <v>3</v>
      </c>
      <c r="S21" s="57"/>
      <c r="T21" s="244"/>
      <c r="U21" s="58"/>
      <c r="V21" s="57"/>
      <c r="W21" s="58"/>
      <c r="X21" s="57"/>
      <c r="Y21" s="58"/>
      <c r="Z21" s="137"/>
    </row>
    <row r="22" spans="1:26" s="49" customFormat="1" ht="12.75" x14ac:dyDescent="0.2">
      <c r="A22" s="54" t="s">
        <v>226</v>
      </c>
      <c r="B22" s="55">
        <v>17</v>
      </c>
      <c r="C22" s="56" t="s">
        <v>138</v>
      </c>
      <c r="D22" s="149">
        <v>34259</v>
      </c>
      <c r="E22" s="56" t="s">
        <v>61</v>
      </c>
      <c r="F22" s="133">
        <f t="shared" si="0"/>
        <v>2</v>
      </c>
      <c r="G22" s="57"/>
      <c r="H22" s="244"/>
      <c r="I22" s="58"/>
      <c r="J22" s="57"/>
      <c r="K22" s="244"/>
      <c r="L22" s="58"/>
      <c r="M22" s="57">
        <v>5</v>
      </c>
      <c r="N22" s="244">
        <v>2</v>
      </c>
      <c r="O22" s="58">
        <v>1</v>
      </c>
      <c r="P22" s="57"/>
      <c r="Q22" s="244"/>
      <c r="R22" s="58"/>
      <c r="S22" s="57"/>
      <c r="T22" s="244"/>
      <c r="U22" s="58"/>
      <c r="V22" s="57"/>
      <c r="W22" s="58"/>
      <c r="X22" s="57"/>
      <c r="Y22" s="58"/>
      <c r="Z22" s="137"/>
    </row>
    <row r="23" spans="1:26" s="49" customFormat="1" ht="12.75" x14ac:dyDescent="0.2">
      <c r="A23" s="54" t="s">
        <v>226</v>
      </c>
      <c r="B23" s="55">
        <v>18</v>
      </c>
      <c r="C23" s="56" t="s">
        <v>269</v>
      </c>
      <c r="D23" s="149">
        <v>35793</v>
      </c>
      <c r="E23" s="56" t="s">
        <v>306</v>
      </c>
      <c r="F23" s="133">
        <f t="shared" si="0"/>
        <v>2</v>
      </c>
      <c r="G23" s="57"/>
      <c r="H23" s="244"/>
      <c r="I23" s="58"/>
      <c r="J23" s="57"/>
      <c r="K23" s="244"/>
      <c r="L23" s="58"/>
      <c r="M23" s="57"/>
      <c r="N23" s="244"/>
      <c r="O23" s="58"/>
      <c r="P23" s="57">
        <v>5</v>
      </c>
      <c r="Q23" s="244">
        <v>1</v>
      </c>
      <c r="R23" s="58">
        <v>2</v>
      </c>
      <c r="S23" s="57"/>
      <c r="T23" s="244"/>
      <c r="U23" s="58"/>
      <c r="V23" s="57"/>
      <c r="W23" s="58"/>
      <c r="X23" s="57"/>
      <c r="Y23" s="58"/>
      <c r="Z23" s="137"/>
    </row>
    <row r="24" spans="1:26" s="49" customFormat="1" ht="12.75" x14ac:dyDescent="0.2">
      <c r="A24" s="54" t="s">
        <v>226</v>
      </c>
      <c r="B24" s="55">
        <v>19</v>
      </c>
      <c r="C24" s="56" t="s">
        <v>234</v>
      </c>
      <c r="D24" s="149">
        <v>36376</v>
      </c>
      <c r="E24" s="56" t="s">
        <v>196</v>
      </c>
      <c r="F24" s="133">
        <f t="shared" si="0"/>
        <v>2</v>
      </c>
      <c r="G24" s="57"/>
      <c r="H24" s="244"/>
      <c r="I24" s="58"/>
      <c r="J24" s="57"/>
      <c r="K24" s="244"/>
      <c r="L24" s="58"/>
      <c r="M24" s="57"/>
      <c r="N24" s="244"/>
      <c r="O24" s="58"/>
      <c r="P24" s="57"/>
      <c r="Q24" s="244"/>
      <c r="R24" s="58"/>
      <c r="S24" s="57">
        <v>9</v>
      </c>
      <c r="T24" s="244">
        <v>1</v>
      </c>
      <c r="U24" s="58">
        <v>2</v>
      </c>
      <c r="V24" s="57"/>
      <c r="W24" s="58"/>
      <c r="X24" s="57"/>
      <c r="Y24" s="58"/>
      <c r="Z24" s="137"/>
    </row>
    <row r="25" spans="1:26" s="49" customFormat="1" ht="12.75" x14ac:dyDescent="0.2">
      <c r="A25" s="54" t="s">
        <v>226</v>
      </c>
      <c r="B25" s="55">
        <v>20</v>
      </c>
      <c r="C25" s="56" t="s">
        <v>361</v>
      </c>
      <c r="D25" s="149">
        <v>35256</v>
      </c>
      <c r="E25" s="56" t="s">
        <v>29</v>
      </c>
      <c r="F25" s="133">
        <f t="shared" si="0"/>
        <v>1</v>
      </c>
      <c r="G25" s="57">
        <v>5</v>
      </c>
      <c r="H25" s="244">
        <v>1</v>
      </c>
      <c r="I25" s="58">
        <v>1</v>
      </c>
      <c r="J25" s="57"/>
      <c r="K25" s="244"/>
      <c r="L25" s="58"/>
      <c r="M25" s="57"/>
      <c r="N25" s="244"/>
      <c r="O25" s="58"/>
      <c r="P25" s="57"/>
      <c r="Q25" s="244"/>
      <c r="R25" s="58"/>
      <c r="S25" s="57"/>
      <c r="T25" s="244"/>
      <c r="U25" s="58"/>
      <c r="V25" s="57"/>
      <c r="W25" s="58"/>
      <c r="X25" s="57"/>
      <c r="Y25" s="58"/>
      <c r="Z25" s="137"/>
    </row>
    <row r="26" spans="1:26" s="49" customFormat="1" ht="12.75" x14ac:dyDescent="0.2">
      <c r="A26" s="54" t="s">
        <v>226</v>
      </c>
      <c r="B26" s="55">
        <v>21</v>
      </c>
      <c r="C26" s="56" t="s">
        <v>270</v>
      </c>
      <c r="D26" s="149">
        <v>37510</v>
      </c>
      <c r="E26" s="56" t="s">
        <v>307</v>
      </c>
      <c r="F26" s="133">
        <f t="shared" si="0"/>
        <v>1</v>
      </c>
      <c r="G26" s="57"/>
      <c r="H26" s="244"/>
      <c r="I26" s="58"/>
      <c r="J26" s="57"/>
      <c r="K26" s="244"/>
      <c r="L26" s="58"/>
      <c r="M26" s="57"/>
      <c r="N26" s="244"/>
      <c r="O26" s="58"/>
      <c r="P26" s="57">
        <v>6</v>
      </c>
      <c r="Q26" s="244">
        <v>1</v>
      </c>
      <c r="R26" s="58">
        <v>1</v>
      </c>
      <c r="S26" s="57"/>
      <c r="T26" s="244"/>
      <c r="U26" s="58"/>
      <c r="V26" s="57"/>
      <c r="W26" s="58"/>
      <c r="X26" s="57"/>
      <c r="Y26" s="58"/>
      <c r="Z26" s="137"/>
    </row>
    <row r="27" spans="1:26" s="49" customFormat="1" ht="12.75" x14ac:dyDescent="0.2">
      <c r="A27" s="54" t="s">
        <v>226</v>
      </c>
      <c r="B27" s="55">
        <v>22</v>
      </c>
      <c r="C27" s="56" t="s">
        <v>235</v>
      </c>
      <c r="D27" s="149">
        <v>35516</v>
      </c>
      <c r="E27" s="56" t="s">
        <v>134</v>
      </c>
      <c r="F27" s="133">
        <f t="shared" si="0"/>
        <v>1</v>
      </c>
      <c r="G27" s="57"/>
      <c r="H27" s="244"/>
      <c r="I27" s="58"/>
      <c r="J27" s="57"/>
      <c r="K27" s="244"/>
      <c r="L27" s="58"/>
      <c r="M27" s="57"/>
      <c r="N27" s="244"/>
      <c r="O27" s="58"/>
      <c r="P27" s="57"/>
      <c r="Q27" s="244"/>
      <c r="R27" s="58"/>
      <c r="S27" s="57">
        <v>10</v>
      </c>
      <c r="T27" s="244">
        <v>1</v>
      </c>
      <c r="U27" s="58">
        <v>1</v>
      </c>
      <c r="V27" s="57"/>
      <c r="W27" s="58"/>
      <c r="X27" s="57"/>
      <c r="Y27" s="58"/>
      <c r="Z27" s="137"/>
    </row>
    <row r="28" spans="1:26" s="49" customFormat="1" ht="12.75" x14ac:dyDescent="0.2">
      <c r="A28" s="54" t="s">
        <v>226</v>
      </c>
      <c r="B28" s="55">
        <v>23</v>
      </c>
      <c r="C28" s="56" t="s">
        <v>236</v>
      </c>
      <c r="D28" s="149">
        <v>37405</v>
      </c>
      <c r="E28" s="56" t="s">
        <v>52</v>
      </c>
      <c r="F28" s="133">
        <f t="shared" si="0"/>
        <v>1</v>
      </c>
      <c r="G28" s="57"/>
      <c r="H28" s="244"/>
      <c r="I28" s="238"/>
      <c r="J28" s="57"/>
      <c r="K28" s="244"/>
      <c r="L28" s="58"/>
      <c r="M28" s="57"/>
      <c r="N28" s="244"/>
      <c r="O28" s="58"/>
      <c r="P28" s="57"/>
      <c r="Q28" s="244"/>
      <c r="R28" s="58"/>
      <c r="S28" s="57">
        <v>11</v>
      </c>
      <c r="T28" s="244">
        <v>1</v>
      </c>
      <c r="U28" s="238">
        <v>1</v>
      </c>
      <c r="V28" s="57"/>
      <c r="W28" s="58"/>
      <c r="X28" s="57"/>
      <c r="Y28" s="58"/>
      <c r="Z28" s="137"/>
    </row>
    <row r="29" spans="1:26" s="49" customFormat="1" ht="13.5" thickBot="1" x14ac:dyDescent="0.25">
      <c r="A29" s="171" t="s">
        <v>226</v>
      </c>
      <c r="B29" s="77">
        <v>24</v>
      </c>
      <c r="C29" s="138" t="s">
        <v>355</v>
      </c>
      <c r="D29" s="172">
        <v>29362</v>
      </c>
      <c r="E29" s="138" t="s">
        <v>339</v>
      </c>
      <c r="F29" s="77">
        <f t="shared" si="0"/>
        <v>0.5</v>
      </c>
      <c r="G29" s="78"/>
      <c r="H29" s="245"/>
      <c r="I29" s="79"/>
      <c r="J29" s="78">
        <v>6</v>
      </c>
      <c r="K29" s="245">
        <v>0.5</v>
      </c>
      <c r="L29" s="79">
        <v>1</v>
      </c>
      <c r="M29" s="78"/>
      <c r="N29" s="245"/>
      <c r="O29" s="79"/>
      <c r="P29" s="78"/>
      <c r="Q29" s="245"/>
      <c r="R29" s="79"/>
      <c r="S29" s="78"/>
      <c r="T29" s="245"/>
      <c r="U29" s="79"/>
      <c r="V29" s="78"/>
      <c r="W29" s="79"/>
      <c r="X29" s="78"/>
      <c r="Y29" s="79"/>
      <c r="Z29" s="140"/>
    </row>
  </sheetData>
  <sortState ref="A6:AA29">
    <sortCondition descending="1" ref="F6:F29"/>
  </sortState>
  <mergeCells count="14">
    <mergeCell ref="A1:E1"/>
    <mergeCell ref="A3:A5"/>
    <mergeCell ref="B3:B5"/>
    <mergeCell ref="C3:C5"/>
    <mergeCell ref="D3:D5"/>
    <mergeCell ref="E3:E5"/>
    <mergeCell ref="X3:Y4"/>
    <mergeCell ref="F3:F5"/>
    <mergeCell ref="J3:L4"/>
    <mergeCell ref="M3:O4"/>
    <mergeCell ref="P3:R4"/>
    <mergeCell ref="S3:U4"/>
    <mergeCell ref="V3:W4"/>
    <mergeCell ref="G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пояснение</vt:lpstr>
      <vt:lpstr>региональный</vt:lpstr>
      <vt:lpstr>ВС1</vt:lpstr>
      <vt:lpstr>ВС2</vt:lpstr>
      <vt:lpstr>ВС3</vt:lpstr>
      <vt:lpstr>ВС4</vt:lpstr>
      <vt:lpstr>ВС5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jvv212</cp:lastModifiedBy>
  <cp:lastPrinted>2017-12-16T22:03:15Z</cp:lastPrinted>
  <dcterms:created xsi:type="dcterms:W3CDTF">2012-04-20T11:54:46Z</dcterms:created>
  <dcterms:modified xsi:type="dcterms:W3CDTF">2018-02-27T09:26:49Z</dcterms:modified>
</cp:coreProperties>
</file>